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030" windowHeight="3345" activeTab="2"/>
  </bookViews>
  <sheets>
    <sheet name="Income Statement" sheetId="1" r:id="rId1"/>
    <sheet name="BS" sheetId="2" r:id="rId2"/>
    <sheet name="CF" sheetId="3" r:id="rId3"/>
    <sheet name="Reserve" sheetId="4" r:id="rId4"/>
    <sheet name="Note" sheetId="5" r:id="rId5"/>
    <sheet name="Note2" sheetId="6" r:id="rId6"/>
  </sheets>
  <definedNames>
    <definedName name="_xlnm.Print_Area" localSheetId="1">'BS'!$A$1:$E$51</definedName>
    <definedName name="_xlnm.Print_Area" localSheetId="2">'CF'!$A$1:$G$64</definedName>
    <definedName name="_xlnm.Print_Area" localSheetId="0">'Income Statement'!$A$1:$G$61</definedName>
    <definedName name="_xlnm.Print_Area" localSheetId="4">'Note'!$A$1:$K$68</definedName>
    <definedName name="_xlnm.Print_Area" localSheetId="5">'Note2'!$A$1:$H$103</definedName>
    <definedName name="_xlnm.Print_Area" localSheetId="3">'Reserve'!$A$4:$H$23</definedName>
  </definedNames>
  <calcPr fullCalcOnLoad="1"/>
</workbook>
</file>

<file path=xl/sharedStrings.xml><?xml version="1.0" encoding="utf-8"?>
<sst xmlns="http://schemas.openxmlformats.org/spreadsheetml/2006/main" count="307" uniqueCount="254">
  <si>
    <t>Note</t>
  </si>
  <si>
    <t>RM'000</t>
  </si>
  <si>
    <t>Taxation</t>
  </si>
  <si>
    <t>Unaudited</t>
  </si>
  <si>
    <t>Plant and equipment</t>
  </si>
  <si>
    <t>Inventories</t>
  </si>
  <si>
    <t>Trade payables</t>
  </si>
  <si>
    <t xml:space="preserve">Net Current Assets </t>
  </si>
  <si>
    <t>Share capital</t>
  </si>
  <si>
    <t>Reserves</t>
  </si>
  <si>
    <t>Non Distributable</t>
  </si>
  <si>
    <t>Distributable</t>
  </si>
  <si>
    <t>Share</t>
  </si>
  <si>
    <t>Retained</t>
  </si>
  <si>
    <t>Group</t>
  </si>
  <si>
    <t>Capital</t>
  </si>
  <si>
    <t>premium</t>
  </si>
  <si>
    <t>profits</t>
  </si>
  <si>
    <t>Total</t>
  </si>
  <si>
    <t>Net profit for the period</t>
  </si>
  <si>
    <t>CASH FLOWS FROM INVESTING ACTIVITIES</t>
  </si>
  <si>
    <t>CASH FLOWS FROM FINANCING ACTIVITIES</t>
  </si>
  <si>
    <t>Net cash generated from financing activities</t>
  </si>
  <si>
    <t>A.</t>
  </si>
  <si>
    <t>A1.</t>
  </si>
  <si>
    <t>Basis of preparation</t>
  </si>
  <si>
    <t>A2.</t>
  </si>
  <si>
    <t>A3.</t>
  </si>
  <si>
    <t>Seasonality or cyclicality of interim operations</t>
  </si>
  <si>
    <t>A4.</t>
  </si>
  <si>
    <t>income or cash flows, that are unusual by reason of their nature, size or incidence.</t>
  </si>
  <si>
    <t>A5.</t>
  </si>
  <si>
    <t>Changes in estimates</t>
  </si>
  <si>
    <t>A6.</t>
  </si>
  <si>
    <t>Issuance, cancellations, repurchases, resale and repayments of debt and equity securities</t>
  </si>
  <si>
    <t>A7.</t>
  </si>
  <si>
    <t>Dividends paid</t>
  </si>
  <si>
    <t>A8.</t>
  </si>
  <si>
    <t>A9.</t>
  </si>
  <si>
    <t>B.</t>
  </si>
  <si>
    <t>B1.</t>
  </si>
  <si>
    <t>B2.</t>
  </si>
  <si>
    <t>B3.</t>
  </si>
  <si>
    <t>B4.</t>
  </si>
  <si>
    <t>Profit forecast</t>
  </si>
  <si>
    <t>B5.</t>
  </si>
  <si>
    <t>B6.</t>
  </si>
  <si>
    <t>B7.</t>
  </si>
  <si>
    <t>Off balance sheet financial instruments</t>
  </si>
  <si>
    <t>Material litigation</t>
  </si>
  <si>
    <t>B9.</t>
  </si>
  <si>
    <t>B10.</t>
  </si>
  <si>
    <t>Earnings per share</t>
  </si>
  <si>
    <t>INDIVIDUAL QUARTER</t>
  </si>
  <si>
    <t>CUMULATIVE QUARTER</t>
  </si>
  <si>
    <t>PRECEDING YEAR</t>
  </si>
  <si>
    <t>CORRESPONDING</t>
  </si>
  <si>
    <t>QUARTER</t>
  </si>
  <si>
    <t>REVENUE</t>
  </si>
  <si>
    <t>PROFIT FROM OPERATIONS</t>
  </si>
  <si>
    <t>PROFIT BEFORE TAX</t>
  </si>
  <si>
    <t>INCOME TAX EXPENSES</t>
  </si>
  <si>
    <t>PROFIT AFTER INCOME TAX</t>
  </si>
  <si>
    <t>MINORITY INTEREST</t>
  </si>
  <si>
    <t>CONDENSED CONSOLIDATED INCOME STATEMENT</t>
  </si>
  <si>
    <t xml:space="preserve">DEPRECIATION AND </t>
  </si>
  <si>
    <t>AMORTISATION</t>
  </si>
  <si>
    <t xml:space="preserve">  AND MINORITY INTEREST</t>
  </si>
  <si>
    <t>No profit forecast was announced hence there was no comparison between actual results and forecast.</t>
  </si>
  <si>
    <t>Qualification of financial statements</t>
  </si>
  <si>
    <t>Nature and amount of exceptional and/or extraordinary items</t>
  </si>
  <si>
    <t>Changes in the composition of the Group</t>
  </si>
  <si>
    <t>Contingent liabilities</t>
  </si>
  <si>
    <t>A10.</t>
  </si>
  <si>
    <t>Segmental Information</t>
  </si>
  <si>
    <t>A11.</t>
  </si>
  <si>
    <t xml:space="preserve">A12. </t>
  </si>
  <si>
    <t>Material events subsequent to the end of the reporting period</t>
  </si>
  <si>
    <t>B11.</t>
  </si>
  <si>
    <t>Corporate proposals</t>
  </si>
  <si>
    <t>Purchase or disposal of quoted securities</t>
  </si>
  <si>
    <t>B12.</t>
  </si>
  <si>
    <t>Profit on sale of unquoted investments and/or properties</t>
  </si>
  <si>
    <t xml:space="preserve"> </t>
  </si>
  <si>
    <t>Group borrowings</t>
  </si>
  <si>
    <t>Other payable &amp; Accruals</t>
  </si>
  <si>
    <t xml:space="preserve">CORRESPONDING </t>
  </si>
  <si>
    <t>CURRENT</t>
  </si>
  <si>
    <t>TODATE</t>
  </si>
  <si>
    <t>Utilization of Proceeds</t>
  </si>
  <si>
    <t xml:space="preserve">to </t>
  </si>
  <si>
    <t>Profit before taxation</t>
  </si>
  <si>
    <t>Interest paid</t>
  </si>
  <si>
    <t>Purchase of property, plant and equipment</t>
  </si>
  <si>
    <t>There were no changes in the composition of the Group during the period except as disclosed below:-</t>
  </si>
  <si>
    <t xml:space="preserve">There were no material changes in the nature and amount of estimates reported in prior financial year that have a </t>
  </si>
  <si>
    <t>Current year prospects</t>
  </si>
  <si>
    <t>Barring any unforeseen circumstances, the Directors anticipate that the performance of the Group will be satisfactory for the</t>
  </si>
  <si>
    <t>current financial year.</t>
  </si>
  <si>
    <t>YEAR</t>
  </si>
  <si>
    <t>PERIOD TODATE</t>
  </si>
  <si>
    <t>presentation adopted by the Group for the interim financial statements are consistent with those adopted for the audited</t>
  </si>
  <si>
    <t>ADDITIONAL INFORMATION REQUIRED BY THE BURSA MALAYSIA SECURITIES BERHAD LISTING REQUIREMENTS</t>
  </si>
  <si>
    <t>There were no material contingent liabilities.</t>
  </si>
  <si>
    <t>Plant and Equipment</t>
  </si>
  <si>
    <t>Intangible Assets</t>
  </si>
  <si>
    <t>Current Assets</t>
  </si>
  <si>
    <t xml:space="preserve">Current Liabilities </t>
  </si>
  <si>
    <t>Shareholders' Equity</t>
  </si>
  <si>
    <t xml:space="preserve">There were no significant events since the end of this current quarter up to the date of this announcement. </t>
  </si>
  <si>
    <t>SOLUTION ENGINEERING HOLDINGS BERHAD</t>
  </si>
  <si>
    <t xml:space="preserve">which should be read in conjunction with the Group's financial statements for the financial year </t>
  </si>
  <si>
    <t>ended 31 December 2004. These figures have not been audited.</t>
  </si>
  <si>
    <t>The Board of Directors of Solution Engineering Holdings Berhad ( "SEHB" or "the Company") is pleased to announce the</t>
  </si>
  <si>
    <t>following unaudited condensed consolidated results for the half year ended 30 June 2005</t>
  </si>
  <si>
    <t>FOR THE PERIOD FROM 1 JANUARY 2005 TO 30 JUNE 2005</t>
  </si>
  <si>
    <t>1 Apr 05 to 30 Jun 05</t>
  </si>
  <si>
    <t>1 Jan 05 to 30 Jun 05</t>
  </si>
  <si>
    <t>30 Jun 2005</t>
  </si>
  <si>
    <t>Trade receivables</t>
  </si>
  <si>
    <t>Other receivables</t>
  </si>
  <si>
    <t>Tax recoverable</t>
  </si>
  <si>
    <t>Fixed deposits with licensed banks</t>
  </si>
  <si>
    <t>Cash and bank balance</t>
  </si>
  <si>
    <t>Borrowings</t>
  </si>
  <si>
    <t>Dividend Payable</t>
  </si>
  <si>
    <t>Provision for taxation</t>
  </si>
  <si>
    <t>NON-CURRNT LIABILITY</t>
  </si>
  <si>
    <t>REPRESENTED BY :</t>
  </si>
  <si>
    <t>1 Jan 2005</t>
  </si>
  <si>
    <t>31 Dec 2004</t>
  </si>
  <si>
    <t>NOTES TO THE FINANCIAL STATEMENTS FOR THE PERIOD ENDED 30 JUNE 2005</t>
  </si>
  <si>
    <t>At 30 June 2005</t>
  </si>
  <si>
    <t>Balance as at 1 January 2005</t>
  </si>
  <si>
    <t>Acquisition of subsidiary - 26 May 2005</t>
  </si>
  <si>
    <t>CASHFLOWS FROM OPERATING ACTIVITIES</t>
  </si>
  <si>
    <t>Adjustment for :</t>
  </si>
  <si>
    <t>Interest expense</t>
  </si>
  <si>
    <t>Interest income</t>
  </si>
  <si>
    <t>Changes in working capital :</t>
  </si>
  <si>
    <t>Increase in inventories</t>
  </si>
  <si>
    <t>Increase in receivable</t>
  </si>
  <si>
    <t>Increase in payables</t>
  </si>
  <si>
    <t>Cash generated from operating activities</t>
  </si>
  <si>
    <t>Net cash (used in ) /generated from operating activities</t>
  </si>
  <si>
    <t>Net cash generated from investing activities</t>
  </si>
  <si>
    <t>NET INCREASE/ (DECREASE ) IN CASH AND CASH EQUIVALENTS</t>
  </si>
  <si>
    <t>CASH AND CASH EQUIVALENT AT 1 JANUARY</t>
  </si>
  <si>
    <t>Bank and cash balances</t>
  </si>
  <si>
    <t>Deposit with licensed bank</t>
  </si>
  <si>
    <t>INDIVIDUAL</t>
  </si>
  <si>
    <t>CUMULATIVE</t>
  </si>
  <si>
    <t xml:space="preserve">In respect of the current period taxation </t>
  </si>
  <si>
    <t xml:space="preserve">14A of the Promotion of Investments (Amendment) Act, 1986 for a period of five years from </t>
  </si>
  <si>
    <t>ENDED 30 JUNE 05</t>
  </si>
  <si>
    <t xml:space="preserve">The subsidiary i.e. Solution Engineering Sdn Bhd was granted Pioneer Status under Section </t>
  </si>
  <si>
    <t>1 Jan 2005 to 31 Dec 2009. One (1) of the financial incentives being the Pioneer Status is a five (5) year</t>
  </si>
  <si>
    <t>exemption from Malaysia income tax from income derived from Multimedia Super Corridor related activities.</t>
  </si>
  <si>
    <t xml:space="preserve">The Group is not engaged in any material litigation and the Directors do not have any knowledge </t>
  </si>
  <si>
    <t>of any material proceeding pending or threatened against the Group.</t>
  </si>
  <si>
    <t>Net profit for the period (RM'000 )</t>
  </si>
  <si>
    <t>Basic EPS ( sen )</t>
  </si>
  <si>
    <t>30.06.05</t>
  </si>
  <si>
    <t>30.06.04</t>
  </si>
  <si>
    <t>BY ORDER OF THE BOARD</t>
  </si>
  <si>
    <t>Hire Purchase</t>
  </si>
  <si>
    <t>Term Loan</t>
  </si>
  <si>
    <t>Banker Acceptance</t>
  </si>
  <si>
    <t>Trust Receipt</t>
  </si>
  <si>
    <t>COST OF SALES</t>
  </si>
  <si>
    <t>GROSS PROFIT</t>
  </si>
  <si>
    <t>OTHER OPERATING INCOME</t>
  </si>
  <si>
    <t>ADMINISTRATIVE AND DISTRIBUTION EXPENSES</t>
  </si>
  <si>
    <t>FINANCE COST</t>
  </si>
  <si>
    <t>Net EPS (sen)</t>
  </si>
  <si>
    <t>GROSS EARNING PER SHARE (SEN)</t>
  </si>
  <si>
    <t>NET EARNING PER SHARE (SEN)</t>
  </si>
  <si>
    <t>No of Shares ('000)</t>
  </si>
  <si>
    <t>Net tangible assets per share (RM)</t>
  </si>
  <si>
    <t>Operating profit before working capital changes</t>
  </si>
  <si>
    <t>Tax paid</t>
  </si>
  <si>
    <t>B4</t>
  </si>
  <si>
    <t>Segmental analysis is not presented as the Group is primarily involved in the development and supply of</t>
  </si>
  <si>
    <t>engineering equipments for education intitutions,  principally in Malaysia.</t>
  </si>
  <si>
    <t>B1</t>
  </si>
  <si>
    <t>Secured :</t>
  </si>
  <si>
    <t>Short-Term</t>
  </si>
  <si>
    <t>Long-Term</t>
  </si>
  <si>
    <t>Details of the Group's borrowings as at 30 June 2005 are as follows:-</t>
  </si>
  <si>
    <t>B12</t>
  </si>
  <si>
    <t>Total :</t>
  </si>
  <si>
    <t>ended 31 December 2004.</t>
  </si>
  <si>
    <t>Earning per share (EPS)</t>
  </si>
  <si>
    <t>Quarter</t>
  </si>
  <si>
    <t>Ended</t>
  </si>
  <si>
    <t>Individual</t>
  </si>
  <si>
    <t>Cumulative</t>
  </si>
  <si>
    <t>There are no corporate proposals announced.</t>
  </si>
  <si>
    <t>CASH AND CASH EQUIVALENT AT 30 JUNE</t>
  </si>
  <si>
    <t>Condensed Consolidated Cash Flow Statement for the half year ended 30 June 2005</t>
  </si>
  <si>
    <t>Condensed Consolidated Balance Sheet as at 30 June 2005</t>
  </si>
  <si>
    <t>Condensed Unaudited Consolidated Statement of Changes in Equity for the half year ended 30 June 2005</t>
  </si>
  <si>
    <t>The unaudited interim financial report has been prepared in accordance with FRS 134 and should be read in conjunction</t>
  </si>
  <si>
    <t xml:space="preserve">There were no audit qualifications on the audited financial statements for the company and it's subsidiary for the financial year </t>
  </si>
  <si>
    <t>Acquistion by SEHB of 100% equity interest in Solution Engineering Sdn Bhd ("SESB")</t>
  </si>
  <si>
    <t xml:space="preserve">On 26 May 2005, Solution Engineering Holdings Berhad acquired 100% equity interest in SESB for a total consideration </t>
  </si>
  <si>
    <t>The Group's operations were not affected by seasonal or cyclical factors during the financial period todate.</t>
  </si>
  <si>
    <t>material effect in the financial period todate.</t>
  </si>
  <si>
    <t xml:space="preserve">During the financial period todate, there were no items or events effecting the assets, liabilities, equity, net </t>
  </si>
  <si>
    <t>B8.</t>
  </si>
  <si>
    <t>Weighted Average No of Shares ( '000 )</t>
  </si>
  <si>
    <t>There were no disposal of quoted securities for financial period todate.</t>
  </si>
  <si>
    <t>There were no off balance sheet financial instruments for the financial period todate.</t>
  </si>
  <si>
    <t>There were no disposal of unquoted investment and/or properties for the financial period todate.</t>
  </si>
  <si>
    <t>financial statements for the year ended 31 December 2004.</t>
  </si>
  <si>
    <t>There were no issuances, cancellations, repurchases, resale and repayments of debt for the financial period todate.</t>
  </si>
  <si>
    <t>Dividend paid</t>
  </si>
  <si>
    <t>NET PROFIT ATTRIBUTABLE TO MEMBERS</t>
  </si>
  <si>
    <t>There were no dividends paid and proposed by the Board of Directors for the financial period todate.</t>
  </si>
  <si>
    <t>Hence, these income tax expense is in respect of interest and rental income.</t>
  </si>
  <si>
    <t>30 Jun 2004</t>
  </si>
  <si>
    <t>A13.</t>
  </si>
  <si>
    <t>There is no material capital commitment.</t>
  </si>
  <si>
    <t>Capital commitment</t>
  </si>
  <si>
    <t>Comparison of  profit before taxation with the immediate preceding quarter</t>
  </si>
  <si>
    <t>Review of performance</t>
  </si>
  <si>
    <t>A11</t>
  </si>
  <si>
    <t>1 Jan 2004</t>
  </si>
  <si>
    <t>Proceed from borrowing</t>
  </si>
  <si>
    <t>Proceed from issueing of new shares</t>
  </si>
  <si>
    <t>Cash and cash equivalent as at 30 June comprise the following :</t>
  </si>
  <si>
    <t>30/6/2004</t>
  </si>
  <si>
    <t>30/6/2005</t>
  </si>
  <si>
    <t>The Company’s investment in SESB is accounted for by the merger accounting principles. Therefore, the results above incorporate the results of SESB for the entire current individual and cumulative quarter to date and its comparatives incorporate the results of SESB since 1 June 2004.</t>
  </si>
  <si>
    <t>Property, plant and equipment are stated at cost, which comprises the acquisition cost and any incidental cost arising from the</t>
  </si>
  <si>
    <t>acquisition less accumulated depreciation and impairment loss. No valuations have been done during the financial period todate.</t>
  </si>
  <si>
    <t>There was no proceeds raised during the financial period under review. The Group will only be listed on the MESDAQ Market</t>
  </si>
  <si>
    <t>tentatively on 1 August 2005.</t>
  </si>
  <si>
    <t xml:space="preserve">SEHB was incorporated on 1 June 2004, and completed the acquisition of Solution Engineering Sdn Bhd ("SESB) during the quarter through an exchange of shares. Subsequently, an Initial Public Offering (“IPO”) was completed that resulted in the official listing and quotation of the Company’s shares on the Bursa Malaysia Securities Exchange Berhad (“Bursa Malaysia”) on 1st August 2005. </t>
  </si>
  <si>
    <t>DILLUTED EARNING PER SHARE (SEN)</t>
  </si>
  <si>
    <t>of RM9,252,000 by issuing ordinary shares of RM92,520,000 of RM0.10 each.</t>
  </si>
  <si>
    <t>with the SEHB and SESB's audited financial statement for the year ended 31 December 2004.  The accounting policies and</t>
  </si>
  <si>
    <t>B9</t>
  </si>
  <si>
    <t>Diluted EPS (sen)</t>
  </si>
  <si>
    <t>Proforma</t>
  </si>
  <si>
    <t>1 Jan 04 to 30 Jun 04</t>
  </si>
  <si>
    <t>(Company No: 654575-P)</t>
  </si>
  <si>
    <t>Review of group performance for the second quarter ended 30 June 2005</t>
  </si>
  <si>
    <t>quarter ended 30 June 2005.</t>
  </si>
  <si>
    <t xml:space="preserve">Profit before taxation for the current quarter increased by 292.7% from RM165,000 in the immediate preceding quarter  to </t>
  </si>
  <si>
    <t xml:space="preserve">Revenue  for the current quarter increased by 182.8% from RM1.05million in the immediate preceding quarter to RM2.96million. </t>
  </si>
  <si>
    <t xml:space="preserve">RM648,000 mainly due to more deliveries and billings being made in this quarter. </t>
  </si>
  <si>
    <t>Depreciation of property, plant and equipment</t>
  </si>
  <si>
    <t xml:space="preserve">The Group recorded an unaudited revenue of RM2.96million and with unaudited profit before tax of RM648,000 for the second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</si>
</sst>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d/mmm/yy"/>
    <numFmt numFmtId="167" formatCode="0_);\(0\)"/>
    <numFmt numFmtId="168" formatCode="_(* #,##0.000_);_(* \(#,##0.000\);_(* &quot;-&quot;??_);_(@_)"/>
    <numFmt numFmtId="169" formatCode="_(* #,##0.0000_);_(* \(#,##0.0000\);_(* &quot;-&quot;??_);_(@_)"/>
    <numFmt numFmtId="170" formatCode="_(* #,##0.0_);_(* \(#,##0.0\);_(* &quot;-&quot;??_);_(@_)"/>
    <numFmt numFmtId="171" formatCode="&quot;Yes&quot;;&quot;Yes&quot;;&quot;No&quot;"/>
    <numFmt numFmtId="172" formatCode="&quot;True&quot;;&quot;True&quot;;&quot;False&quot;"/>
    <numFmt numFmtId="173" formatCode="&quot;On&quot;;&quot;On&quot;;&quot;Off&quot;"/>
    <numFmt numFmtId="174" formatCode="_(* #,##0.0_);_(* \(#,##0.0\);_(* &quot;-&quot;?_);_(@_)"/>
    <numFmt numFmtId="175" formatCode="0.00\ ;\(0.00\)"/>
    <numFmt numFmtId="176" formatCode="[$€-2]\ #,##0.00_);[Red]\([$€-2]\ #,##0.00\)"/>
    <numFmt numFmtId="177" formatCode="#,##0&quot;   &quot;;\-#,##0&quot;   &quot;"/>
    <numFmt numFmtId="178" formatCode="#,##0.0_);[Red]\(#,##0.0\)"/>
    <numFmt numFmtId="179" formatCode="#,##0.000_);[Red]\(#,##0.000\)"/>
    <numFmt numFmtId="180" formatCode="#,##0.0000_);[Red]\(#,##0.0000\)"/>
    <numFmt numFmtId="181" formatCode="#,##0.0_);\(#,##0.0\)"/>
    <numFmt numFmtId="182" formatCode="#,##0.000_);\(#,##0.000\)"/>
  </numFmts>
  <fonts count="19">
    <font>
      <sz val="10"/>
      <name val="Arial"/>
      <family val="0"/>
    </font>
    <font>
      <sz val="11"/>
      <name val="MS Sans Serif"/>
      <family val="0"/>
    </font>
    <font>
      <b/>
      <sz val="11"/>
      <name val="Book Antiqua"/>
      <family val="1"/>
    </font>
    <font>
      <sz val="11"/>
      <name val="Book Antiqua"/>
      <family val="1"/>
    </font>
    <font>
      <sz val="10"/>
      <name val="Book Antiqua"/>
      <family val="1"/>
    </font>
    <font>
      <b/>
      <sz val="14"/>
      <name val="Book Antiqua"/>
      <family val="1"/>
    </font>
    <font>
      <b/>
      <sz val="12"/>
      <name val="Book Antiqua"/>
      <family val="1"/>
    </font>
    <font>
      <sz val="12"/>
      <name val="Book Antiqua"/>
      <family val="1"/>
    </font>
    <font>
      <vertAlign val="subscript"/>
      <sz val="8"/>
      <name val="Book Antiqua"/>
      <family val="1"/>
    </font>
    <font>
      <sz val="10"/>
      <color indexed="8"/>
      <name val="Book Antiqua"/>
      <family val="1"/>
    </font>
    <font>
      <sz val="11"/>
      <color indexed="8"/>
      <name val="Book Antiqua"/>
      <family val="1"/>
    </font>
    <font>
      <vertAlign val="subscript"/>
      <sz val="10"/>
      <name val="Book Antiqua"/>
      <family val="1"/>
    </font>
    <font>
      <sz val="12"/>
      <name val="Times New Roman"/>
      <family val="1"/>
    </font>
    <font>
      <b/>
      <sz val="12"/>
      <name val="Times New Roman"/>
      <family val="1"/>
    </font>
    <font>
      <sz val="11"/>
      <name val="Times New Roman"/>
      <family val="1"/>
    </font>
    <font>
      <b/>
      <sz val="11"/>
      <name val="Times New Roman"/>
      <family val="1"/>
    </font>
    <font>
      <sz val="11"/>
      <color indexed="8"/>
      <name val="Times New Roman"/>
      <family val="1"/>
    </font>
    <font>
      <sz val="12"/>
      <color indexed="10"/>
      <name val="Book Antiqua"/>
      <family val="1"/>
    </font>
    <font>
      <b/>
      <u val="single"/>
      <sz val="12"/>
      <name val="Book Antiqua"/>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94">
    <xf numFmtId="0" fontId="0" fillId="0" borderId="0" xfId="0" applyAlignment="1">
      <alignment/>
    </xf>
    <xf numFmtId="0" fontId="4" fillId="0" borderId="0" xfId="0" applyFont="1" applyFill="1" applyAlignment="1">
      <alignment/>
    </xf>
    <xf numFmtId="0" fontId="3" fillId="0" borderId="0" xfId="19" applyFont="1" applyFill="1">
      <alignment/>
      <protection/>
    </xf>
    <xf numFmtId="0" fontId="2" fillId="0" borderId="0" xfId="19" applyFont="1" applyFill="1" applyAlignment="1">
      <alignment horizontal="center"/>
      <protection/>
    </xf>
    <xf numFmtId="164" fontId="3" fillId="0" borderId="0" xfId="15" applyNumberFormat="1" applyFont="1" applyFill="1" applyAlignment="1">
      <alignment/>
    </xf>
    <xf numFmtId="0" fontId="4" fillId="0" borderId="0" xfId="0" applyFont="1" applyFill="1" applyAlignment="1">
      <alignment wrapText="1"/>
    </xf>
    <xf numFmtId="38" fontId="3" fillId="0" borderId="0" xfId="19" applyNumberFormat="1" applyFont="1" applyFill="1">
      <alignment/>
      <protection/>
    </xf>
    <xf numFmtId="164" fontId="3" fillId="0" borderId="0" xfId="15" applyNumberFormat="1" applyFont="1" applyFill="1" applyAlignment="1">
      <alignment horizontal="right"/>
    </xf>
    <xf numFmtId="0" fontId="3" fillId="0" borderId="0" xfId="19" applyFont="1" applyFill="1" applyAlignment="1">
      <alignment horizontal="center"/>
      <protection/>
    </xf>
    <xf numFmtId="0" fontId="3" fillId="0" borderId="0" xfId="19" applyFont="1" applyFill="1" applyAlignment="1">
      <alignment horizontal="right"/>
      <protection/>
    </xf>
    <xf numFmtId="0" fontId="2" fillId="0" borderId="0" xfId="19" applyFont="1" applyFill="1">
      <alignment/>
      <protection/>
    </xf>
    <xf numFmtId="0" fontId="9" fillId="0" borderId="0" xfId="0" applyFont="1" applyFill="1" applyAlignment="1">
      <alignment/>
    </xf>
    <xf numFmtId="37" fontId="10" fillId="0" borderId="0" xfId="0" applyNumberFormat="1" applyFont="1" applyFill="1" applyBorder="1" applyAlignment="1" applyProtection="1">
      <alignment horizontal="center" vertical="center"/>
      <protection/>
    </xf>
    <xf numFmtId="0" fontId="3" fillId="0" borderId="0" xfId="19" applyFont="1" applyFill="1" applyAlignment="1">
      <alignment/>
      <protection/>
    </xf>
    <xf numFmtId="0" fontId="6" fillId="0" borderId="0" xfId="19" applyFont="1" applyFill="1">
      <alignment/>
      <protection/>
    </xf>
    <xf numFmtId="0" fontId="3" fillId="0" borderId="0" xfId="19" applyFont="1" applyFill="1" applyAlignment="1">
      <alignment horizontal="left" indent="2"/>
      <protection/>
    </xf>
    <xf numFmtId="0" fontId="8" fillId="0" borderId="0" xfId="19" applyFont="1" applyFill="1">
      <alignment/>
      <protection/>
    </xf>
    <xf numFmtId="164" fontId="2" fillId="0" borderId="0" xfId="15" applyNumberFormat="1" applyFont="1" applyFill="1" applyAlignment="1">
      <alignment horizontal="right"/>
    </xf>
    <xf numFmtId="164" fontId="6" fillId="0" borderId="0" xfId="15" applyNumberFormat="1" applyFont="1" applyFill="1" applyAlignment="1">
      <alignment horizontal="left"/>
    </xf>
    <xf numFmtId="164" fontId="2" fillId="0" borderId="0" xfId="15" applyNumberFormat="1" applyFont="1" applyFill="1" applyAlignment="1">
      <alignment/>
    </xf>
    <xf numFmtId="164" fontId="3" fillId="0" borderId="0" xfId="15" applyNumberFormat="1" applyFont="1" applyFill="1" applyBorder="1" applyAlignment="1">
      <alignment/>
    </xf>
    <xf numFmtId="164" fontId="2" fillId="0" borderId="0" xfId="15" applyNumberFormat="1" applyFont="1" applyFill="1" applyBorder="1" applyAlignment="1">
      <alignment horizontal="center"/>
    </xf>
    <xf numFmtId="164" fontId="3" fillId="0" borderId="0" xfId="15" applyNumberFormat="1" applyFont="1" applyFill="1" applyBorder="1" applyAlignment="1">
      <alignment horizontal="center"/>
    </xf>
    <xf numFmtId="164" fontId="2" fillId="0" borderId="0" xfId="15" applyNumberFormat="1" applyFont="1" applyFill="1" applyBorder="1" applyAlignment="1">
      <alignment/>
    </xf>
    <xf numFmtId="0" fontId="12" fillId="0" borderId="0" xfId="0" applyFont="1" applyBorder="1" applyAlignment="1">
      <alignment/>
    </xf>
    <xf numFmtId="164" fontId="9" fillId="0" borderId="0" xfId="0" applyNumberFormat="1" applyFont="1" applyFill="1" applyBorder="1" applyAlignment="1">
      <alignment/>
    </xf>
    <xf numFmtId="0" fontId="9" fillId="0" borderId="0" xfId="0" applyFont="1" applyFill="1" applyBorder="1" applyAlignment="1">
      <alignment/>
    </xf>
    <xf numFmtId="0" fontId="13" fillId="0" borderId="0" xfId="0" applyFont="1" applyBorder="1" applyAlignment="1">
      <alignment/>
    </xf>
    <xf numFmtId="0" fontId="13" fillId="0" borderId="0" xfId="0" applyFont="1" applyBorder="1" applyAlignment="1">
      <alignment horizontal="center"/>
    </xf>
    <xf numFmtId="175" fontId="13" fillId="0" borderId="0" xfId="0" applyNumberFormat="1" applyFont="1" applyBorder="1" applyAlignment="1">
      <alignment/>
    </xf>
    <xf numFmtId="175" fontId="12" fillId="0" borderId="0" xfId="0" applyNumberFormat="1" applyFont="1" applyBorder="1" applyAlignment="1">
      <alignment/>
    </xf>
    <xf numFmtId="3" fontId="12" fillId="0" borderId="0" xfId="0" applyNumberFormat="1" applyFont="1" applyBorder="1" applyAlignment="1">
      <alignment horizontal="center"/>
    </xf>
    <xf numFmtId="166" fontId="2" fillId="0" borderId="0" xfId="19" applyNumberFormat="1" applyFont="1" applyFill="1" applyAlignment="1" quotePrefix="1">
      <alignment horizontal="center"/>
      <protection/>
    </xf>
    <xf numFmtId="164" fontId="11" fillId="0" borderId="0" xfId="15" applyNumberFormat="1" applyFont="1" applyFill="1" applyBorder="1" applyAlignment="1">
      <alignment/>
    </xf>
    <xf numFmtId="164" fontId="3" fillId="0" borderId="0" xfId="15" applyNumberFormat="1" applyFont="1" applyFill="1" applyAlignment="1">
      <alignment horizontal="center"/>
    </xf>
    <xf numFmtId="0" fontId="12" fillId="0" borderId="0" xfId="19" applyFont="1" applyFill="1">
      <alignment/>
      <protection/>
    </xf>
    <xf numFmtId="3" fontId="13" fillId="0" borderId="0" xfId="0" applyNumberFormat="1" applyFont="1" applyBorder="1" applyAlignment="1">
      <alignment horizontal="center"/>
    </xf>
    <xf numFmtId="0" fontId="12" fillId="0" borderId="0" xfId="0" applyFont="1" applyFill="1" applyAlignment="1">
      <alignment/>
    </xf>
    <xf numFmtId="164" fontId="15" fillId="0" borderId="0" xfId="15" applyNumberFormat="1" applyFont="1" applyFill="1" applyAlignment="1">
      <alignment horizontal="center"/>
    </xf>
    <xf numFmtId="0" fontId="12" fillId="0" borderId="0" xfId="0" applyFont="1" applyFill="1" applyAlignment="1">
      <alignment wrapText="1"/>
    </xf>
    <xf numFmtId="0" fontId="12" fillId="0" borderId="0" xfId="0" applyFont="1" applyBorder="1" applyAlignment="1">
      <alignment/>
    </xf>
    <xf numFmtId="164" fontId="14" fillId="0" borderId="0" xfId="15" applyNumberFormat="1" applyFont="1" applyFill="1" applyAlignment="1">
      <alignment/>
    </xf>
    <xf numFmtId="164" fontId="14" fillId="0" borderId="0" xfId="15" applyNumberFormat="1" applyFont="1" applyFill="1" applyBorder="1" applyAlignment="1">
      <alignment horizontal="right"/>
    </xf>
    <xf numFmtId="164" fontId="16" fillId="0" borderId="0" xfId="15" applyNumberFormat="1" applyFont="1" applyFill="1" applyAlignment="1">
      <alignment horizontal="right"/>
    </xf>
    <xf numFmtId="164" fontId="16" fillId="0" borderId="0" xfId="15" applyNumberFormat="1" applyFont="1" applyFill="1" applyAlignment="1">
      <alignment/>
    </xf>
    <xf numFmtId="164" fontId="16" fillId="0" borderId="0" xfId="15" applyNumberFormat="1" applyFont="1" applyFill="1" applyAlignment="1">
      <alignment horizontal="center"/>
    </xf>
    <xf numFmtId="0" fontId="12" fillId="0" borderId="0" xfId="0" applyFont="1" applyAlignment="1">
      <alignment vertical="top"/>
    </xf>
    <xf numFmtId="0" fontId="12" fillId="0" borderId="0" xfId="0" applyFont="1" applyAlignment="1">
      <alignment horizontal="left" vertical="top"/>
    </xf>
    <xf numFmtId="0" fontId="2" fillId="0" borderId="0" xfId="19" applyFont="1" applyFill="1" applyAlignment="1">
      <alignment horizontal="left" indent="2"/>
      <protection/>
    </xf>
    <xf numFmtId="164" fontId="3" fillId="0" borderId="1" xfId="15" applyNumberFormat="1" applyFont="1" applyFill="1" applyBorder="1" applyAlignment="1">
      <alignment/>
    </xf>
    <xf numFmtId="164" fontId="3" fillId="0" borderId="2" xfId="15" applyNumberFormat="1" applyFont="1" applyFill="1" applyBorder="1" applyAlignment="1">
      <alignment/>
    </xf>
    <xf numFmtId="164" fontId="3" fillId="0" borderId="3" xfId="15" applyNumberFormat="1" applyFont="1" applyFill="1" applyBorder="1" applyAlignment="1">
      <alignment/>
    </xf>
    <xf numFmtId="164" fontId="3" fillId="0" borderId="4" xfId="15" applyNumberFormat="1" applyFont="1" applyFill="1" applyBorder="1" applyAlignment="1">
      <alignment/>
    </xf>
    <xf numFmtId="164" fontId="3" fillId="0" borderId="5" xfId="15" applyNumberFormat="1" applyFont="1" applyFill="1" applyBorder="1" applyAlignment="1">
      <alignment/>
    </xf>
    <xf numFmtId="164" fontId="3" fillId="0" borderId="6" xfId="15" applyNumberFormat="1" applyFont="1" applyFill="1" applyBorder="1" applyAlignment="1">
      <alignment/>
    </xf>
    <xf numFmtId="0" fontId="6" fillId="0" borderId="0" xfId="0" applyFont="1" applyBorder="1" applyAlignment="1">
      <alignment horizontal="center"/>
    </xf>
    <xf numFmtId="0" fontId="7" fillId="0" borderId="0" xfId="0" applyFont="1" applyBorder="1" applyAlignment="1">
      <alignment/>
    </xf>
    <xf numFmtId="164" fontId="3" fillId="0" borderId="0" xfId="19" applyNumberFormat="1" applyFont="1" applyFill="1">
      <alignment/>
      <protection/>
    </xf>
    <xf numFmtId="166" fontId="6" fillId="0" borderId="0" xfId="19" applyNumberFormat="1" applyFont="1" applyFill="1" applyAlignment="1">
      <alignment horizontal="left"/>
      <protection/>
    </xf>
    <xf numFmtId="0" fontId="6" fillId="0" borderId="0" xfId="0" applyFont="1" applyFill="1" applyAlignment="1">
      <alignment/>
    </xf>
    <xf numFmtId="0" fontId="6" fillId="0" borderId="0" xfId="0" applyFont="1" applyBorder="1" applyAlignment="1">
      <alignment/>
    </xf>
    <xf numFmtId="164" fontId="7" fillId="0" borderId="0" xfId="15" applyNumberFormat="1" applyFont="1" applyFill="1" applyBorder="1" applyAlignment="1">
      <alignment/>
    </xf>
    <xf numFmtId="0" fontId="7" fillId="0" borderId="0" xfId="0" applyFont="1" applyBorder="1" applyAlignment="1">
      <alignment horizontal="center"/>
    </xf>
    <xf numFmtId="164" fontId="7" fillId="0" borderId="0" xfId="15" applyNumberFormat="1" applyFont="1" applyBorder="1" applyAlignment="1">
      <alignment/>
    </xf>
    <xf numFmtId="0" fontId="6" fillId="0" borderId="0" xfId="19" applyFont="1" applyFill="1" applyAlignment="1">
      <alignment horizontal="center"/>
      <protection/>
    </xf>
    <xf numFmtId="0" fontId="7" fillId="0" borderId="0" xfId="0" applyFont="1" applyFill="1" applyAlignment="1">
      <alignment/>
    </xf>
    <xf numFmtId="0" fontId="7" fillId="0" borderId="0" xfId="19" applyFont="1" applyFill="1" applyAlignment="1">
      <alignment horizontal="center"/>
      <protection/>
    </xf>
    <xf numFmtId="0" fontId="6" fillId="0" borderId="0" xfId="0" applyFont="1" applyFill="1" applyAlignment="1">
      <alignment horizontal="left"/>
    </xf>
    <xf numFmtId="0" fontId="7" fillId="0" borderId="0" xfId="0" applyFont="1" applyBorder="1" applyAlignment="1">
      <alignment/>
    </xf>
    <xf numFmtId="0" fontId="7" fillId="0" borderId="0" xfId="0" applyFont="1" applyAlignment="1">
      <alignment horizontal="left" vertical="top"/>
    </xf>
    <xf numFmtId="0" fontId="7" fillId="0" borderId="0" xfId="0" applyFont="1" applyFill="1" applyAlignment="1" quotePrefix="1">
      <alignment horizontal="left"/>
    </xf>
    <xf numFmtId="0" fontId="7" fillId="0" borderId="0" xfId="0" applyFont="1" applyFill="1" applyAlignment="1">
      <alignment horizontal="left"/>
    </xf>
    <xf numFmtId="0" fontId="17" fillId="0" borderId="0" xfId="0" applyFont="1" applyFill="1" applyAlignment="1">
      <alignment/>
    </xf>
    <xf numFmtId="0" fontId="7" fillId="0" borderId="0" xfId="0" applyFont="1" applyAlignment="1">
      <alignment vertical="top"/>
    </xf>
    <xf numFmtId="0" fontId="7" fillId="0" borderId="0" xfId="0" applyFont="1" applyFill="1" applyBorder="1" applyAlignment="1">
      <alignment/>
    </xf>
    <xf numFmtId="43" fontId="7" fillId="0" borderId="0" xfId="0" applyNumberFormat="1" applyFont="1" applyFill="1" applyBorder="1" applyAlignment="1">
      <alignment/>
    </xf>
    <xf numFmtId="43" fontId="7" fillId="0" borderId="0" xfId="0" applyNumberFormat="1" applyFont="1" applyFill="1" applyAlignment="1">
      <alignment/>
    </xf>
    <xf numFmtId="0" fontId="6" fillId="0" borderId="0" xfId="0" applyFont="1" applyFill="1" applyAlignment="1" quotePrefix="1">
      <alignment/>
    </xf>
    <xf numFmtId="0" fontId="7" fillId="0" borderId="0" xfId="0" applyFont="1" applyAlignment="1">
      <alignment horizontal="left"/>
    </xf>
    <xf numFmtId="0" fontId="6" fillId="0" borderId="0" xfId="0" applyFont="1" applyFill="1" applyBorder="1" applyAlignment="1">
      <alignment horizontal="center"/>
    </xf>
    <xf numFmtId="166" fontId="6" fillId="0" borderId="0" xfId="19" applyNumberFormat="1" applyFont="1" applyFill="1" applyBorder="1" applyAlignment="1">
      <alignment horizontal="center" vertical="center" wrapText="1"/>
      <protection/>
    </xf>
    <xf numFmtId="0" fontId="6" fillId="0" borderId="0" xfId="19" applyFont="1" applyFill="1" applyBorder="1" applyAlignment="1">
      <alignment horizontal="center"/>
      <protection/>
    </xf>
    <xf numFmtId="38" fontId="7" fillId="0" borderId="0" xfId="19" applyNumberFormat="1" applyFont="1" applyFill="1" applyBorder="1" applyAlignment="1">
      <alignment horizontal="right"/>
      <protection/>
    </xf>
    <xf numFmtId="164" fontId="7" fillId="0" borderId="0" xfId="0" applyNumberFormat="1" applyFont="1" applyFill="1" applyBorder="1" applyAlignment="1">
      <alignment/>
    </xf>
    <xf numFmtId="0" fontId="7" fillId="0" borderId="0" xfId="0" applyFont="1" applyFill="1" applyAlignment="1">
      <alignment wrapText="1"/>
    </xf>
    <xf numFmtId="0" fontId="6" fillId="0" borderId="0" xfId="0" applyFont="1" applyFill="1" applyAlignment="1">
      <alignment wrapText="1"/>
    </xf>
    <xf numFmtId="164" fontId="6" fillId="0" borderId="0" xfId="15" applyNumberFormat="1" applyFont="1" applyFill="1" applyBorder="1" applyAlignment="1">
      <alignment horizontal="center" vertical="center" wrapText="1"/>
    </xf>
    <xf numFmtId="0" fontId="7" fillId="0" borderId="0" xfId="0" applyFont="1" applyFill="1" applyBorder="1" applyAlignment="1">
      <alignment horizontal="right" wrapText="1"/>
    </xf>
    <xf numFmtId="0" fontId="7" fillId="0" borderId="0" xfId="0" applyFont="1" applyFill="1" applyBorder="1" applyAlignment="1">
      <alignment wrapText="1"/>
    </xf>
    <xf numFmtId="164" fontId="7" fillId="0" borderId="0" xfId="0" applyNumberFormat="1" applyFont="1" applyFill="1" applyBorder="1" applyAlignment="1">
      <alignment horizontal="center" wrapText="1"/>
    </xf>
    <xf numFmtId="41" fontId="7" fillId="0" borderId="0" xfId="15" applyNumberFormat="1" applyFont="1" applyFill="1" applyBorder="1" applyAlignment="1">
      <alignment horizontal="center" wrapText="1"/>
    </xf>
    <xf numFmtId="168" fontId="14" fillId="0" borderId="0" xfId="15" applyNumberFormat="1" applyFont="1" applyFill="1" applyAlignment="1">
      <alignment/>
    </xf>
    <xf numFmtId="0" fontId="7" fillId="0" borderId="0" xfId="0" applyFont="1" applyFill="1" applyBorder="1" applyAlignment="1">
      <alignment horizontal="center" wrapText="1"/>
    </xf>
    <xf numFmtId="43" fontId="7" fillId="0" borderId="0" xfId="15" applyNumberFormat="1" applyFont="1" applyFill="1" applyBorder="1" applyAlignment="1">
      <alignment wrapText="1"/>
    </xf>
    <xf numFmtId="43" fontId="7" fillId="0" borderId="0" xfId="15" applyFont="1" applyFill="1" applyBorder="1" applyAlignment="1">
      <alignment horizontal="center" wrapText="1"/>
    </xf>
    <xf numFmtId="43" fontId="7" fillId="0" borderId="0" xfId="15" applyFont="1" applyBorder="1" applyAlignment="1">
      <alignment/>
    </xf>
    <xf numFmtId="43" fontId="7" fillId="0" borderId="0" xfId="15" applyFont="1" applyBorder="1" applyAlignment="1">
      <alignment horizontal="center"/>
    </xf>
    <xf numFmtId="41" fontId="7" fillId="0" borderId="0" xfId="15" applyNumberFormat="1" applyFont="1" applyFill="1" applyBorder="1" applyAlignment="1">
      <alignment horizontal="right" wrapText="1"/>
    </xf>
    <xf numFmtId="0" fontId="7" fillId="0" borderId="0" xfId="0" applyFont="1" applyFill="1" applyAlignment="1">
      <alignment horizontal="left" wrapText="1"/>
    </xf>
    <xf numFmtId="15" fontId="7" fillId="0" borderId="0" xfId="0" applyNumberFormat="1" applyFont="1" applyFill="1" applyAlignment="1">
      <alignment/>
    </xf>
    <xf numFmtId="15" fontId="7" fillId="0" borderId="0" xfId="0" applyNumberFormat="1" applyFont="1" applyFill="1" applyAlignment="1">
      <alignment horizontal="left"/>
    </xf>
    <xf numFmtId="0" fontId="7" fillId="0" borderId="0" xfId="0" applyFont="1" applyAlignment="1">
      <alignment/>
    </xf>
    <xf numFmtId="43" fontId="7" fillId="0" borderId="0" xfId="15" applyFont="1" applyFill="1" applyAlignment="1">
      <alignment horizontal="left"/>
    </xf>
    <xf numFmtId="43" fontId="6" fillId="0" borderId="0" xfId="15" applyFont="1" applyFill="1" applyAlignment="1">
      <alignment horizontal="center"/>
    </xf>
    <xf numFmtId="164" fontId="7" fillId="0" borderId="0" xfId="15" applyNumberFormat="1" applyFont="1" applyFill="1" applyAlignment="1">
      <alignment horizontal="left"/>
    </xf>
    <xf numFmtId="15" fontId="7" fillId="0" borderId="0" xfId="0" applyNumberFormat="1" applyFont="1" applyFill="1" applyAlignment="1">
      <alignment horizontal="right"/>
    </xf>
    <xf numFmtId="164" fontId="7" fillId="0" borderId="5" xfId="15" applyNumberFormat="1" applyFont="1" applyFill="1" applyBorder="1" applyAlignment="1">
      <alignment horizontal="left"/>
    </xf>
    <xf numFmtId="15" fontId="6" fillId="0" borderId="0" xfId="0" applyNumberFormat="1" applyFont="1" applyFill="1" applyAlignment="1">
      <alignment horizontal="left"/>
    </xf>
    <xf numFmtId="0" fontId="6" fillId="0" borderId="0" xfId="0" applyFont="1" applyFill="1" applyAlignment="1" quotePrefix="1">
      <alignment horizontal="left"/>
    </xf>
    <xf numFmtId="0" fontId="7" fillId="0" borderId="0" xfId="0" applyFont="1" applyFill="1" applyBorder="1" applyAlignment="1" quotePrefix="1">
      <alignment horizontal="left"/>
    </xf>
    <xf numFmtId="0" fontId="7" fillId="0" borderId="0" xfId="0" applyFont="1" applyFill="1" applyBorder="1" applyAlignment="1">
      <alignment/>
    </xf>
    <xf numFmtId="0" fontId="6" fillId="0" borderId="0" xfId="0" applyFont="1" applyFill="1" applyBorder="1" applyAlignment="1">
      <alignment horizontal="center" vertical="top" wrapText="1"/>
    </xf>
    <xf numFmtId="0" fontId="7" fillId="0" borderId="0" xfId="0" applyFont="1" applyFill="1" applyBorder="1" applyAlignment="1">
      <alignment horizontal="justify" vertical="top" wrapText="1"/>
    </xf>
    <xf numFmtId="3" fontId="7" fillId="0" borderId="0" xfId="0" applyNumberFormat="1" applyFont="1" applyFill="1" applyBorder="1" applyAlignment="1">
      <alignment horizontal="center" vertical="top" wrapText="1"/>
    </xf>
    <xf numFmtId="38" fontId="7"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6" fillId="0" borderId="0" xfId="0" applyFont="1" applyAlignment="1">
      <alignment/>
    </xf>
    <xf numFmtId="15" fontId="7" fillId="0" borderId="0" xfId="0" applyNumberFormat="1" applyFont="1" applyAlignment="1" quotePrefix="1">
      <alignment/>
    </xf>
    <xf numFmtId="0" fontId="3" fillId="0" borderId="0" xfId="0" applyFont="1" applyBorder="1" applyAlignment="1">
      <alignment/>
    </xf>
    <xf numFmtId="0" fontId="3" fillId="0" borderId="0" xfId="0" applyFont="1" applyFill="1" applyAlignment="1">
      <alignment horizontal="right"/>
    </xf>
    <xf numFmtId="0" fontId="10" fillId="0" borderId="0" xfId="0" applyFont="1" applyFill="1" applyAlignment="1">
      <alignment horizontal="left" vertical="center"/>
    </xf>
    <xf numFmtId="0" fontId="10" fillId="0" borderId="0" xfId="0" applyFont="1" applyFill="1" applyAlignment="1">
      <alignment horizontal="center"/>
    </xf>
    <xf numFmtId="38" fontId="10" fillId="0" borderId="6" xfId="0" applyNumberFormat="1" applyFont="1" applyFill="1" applyBorder="1" applyAlignment="1">
      <alignment horizontal="centerContinuous"/>
    </xf>
    <xf numFmtId="0" fontId="10" fillId="0" borderId="6" xfId="0" applyNumberFormat="1" applyFont="1" applyFill="1" applyBorder="1" applyAlignment="1" applyProtection="1">
      <alignment horizontal="centerContinuous" vertical="center"/>
      <protection/>
    </xf>
    <xf numFmtId="0" fontId="10" fillId="0" borderId="0" xfId="0" applyNumberFormat="1" applyFont="1" applyFill="1" applyBorder="1" applyAlignment="1" applyProtection="1">
      <alignment horizontal="centerContinuous" vertical="center"/>
      <protection/>
    </xf>
    <xf numFmtId="0" fontId="10" fillId="0" borderId="6" xfId="0" applyFont="1" applyFill="1" applyBorder="1" applyAlignment="1">
      <alignment horizontal="centerContinuous"/>
    </xf>
    <xf numFmtId="38" fontId="10" fillId="0" borderId="0" xfId="0" applyNumberFormat="1" applyFont="1" applyFill="1" applyBorder="1" applyAlignment="1" applyProtection="1">
      <alignment horizontal="center" vertical="center"/>
      <protection/>
    </xf>
    <xf numFmtId="37" fontId="10" fillId="0" borderId="0" xfId="0" applyNumberFormat="1" applyFont="1" applyFill="1" applyAlignment="1">
      <alignment horizontal="center"/>
    </xf>
    <xf numFmtId="38" fontId="10" fillId="0" borderId="0" xfId="0" applyNumberFormat="1" applyFont="1" applyFill="1" applyBorder="1" applyAlignment="1" applyProtection="1" quotePrefix="1">
      <alignment horizontal="center" vertical="center"/>
      <protection/>
    </xf>
    <xf numFmtId="0" fontId="10" fillId="0" borderId="0" xfId="0" applyFont="1" applyFill="1" applyAlignment="1">
      <alignment/>
    </xf>
    <xf numFmtId="38" fontId="10" fillId="0" borderId="0" xfId="0" applyNumberFormat="1" applyFont="1" applyFill="1" applyAlignment="1">
      <alignment/>
    </xf>
    <xf numFmtId="37" fontId="10" fillId="0" borderId="0" xfId="0" applyNumberFormat="1" applyFont="1" applyFill="1" applyBorder="1" applyAlignment="1" applyProtection="1">
      <alignment vertical="center"/>
      <protection/>
    </xf>
    <xf numFmtId="37" fontId="10" fillId="0" borderId="0" xfId="0" applyNumberFormat="1" applyFont="1" applyFill="1" applyAlignment="1">
      <alignment/>
    </xf>
    <xf numFmtId="0" fontId="10" fillId="0" borderId="0" xfId="0" applyFont="1" applyFill="1" applyAlignment="1">
      <alignment vertical="center"/>
    </xf>
    <xf numFmtId="38" fontId="10" fillId="0" borderId="0" xfId="0" applyNumberFormat="1" applyFont="1" applyFill="1" applyBorder="1" applyAlignment="1">
      <alignment horizontal="center"/>
    </xf>
    <xf numFmtId="164" fontId="10" fillId="0" borderId="0" xfId="15" applyNumberFormat="1" applyFont="1" applyFill="1" applyBorder="1" applyAlignment="1">
      <alignment horizontal="center"/>
    </xf>
    <xf numFmtId="38" fontId="10" fillId="0" borderId="6" xfId="0" applyNumberFormat="1" applyFont="1" applyFill="1" applyBorder="1" applyAlignment="1">
      <alignment horizontal="center"/>
    </xf>
    <xf numFmtId="37" fontId="10" fillId="0" borderId="6" xfId="0" applyNumberFormat="1" applyFont="1" applyFill="1" applyBorder="1" applyAlignment="1" applyProtection="1">
      <alignment horizontal="center" vertical="center"/>
      <protection/>
    </xf>
    <xf numFmtId="0" fontId="10" fillId="0" borderId="0" xfId="0" applyFont="1" applyFill="1" applyBorder="1" applyAlignment="1">
      <alignment horizontal="center"/>
    </xf>
    <xf numFmtId="38" fontId="10" fillId="0" borderId="0" xfId="0" applyNumberFormat="1" applyFont="1" applyFill="1" applyAlignment="1">
      <alignment horizontal="center"/>
    </xf>
    <xf numFmtId="38" fontId="10" fillId="0" borderId="7" xfId="0" applyNumberFormat="1" applyFont="1" applyFill="1" applyBorder="1" applyAlignment="1">
      <alignment horizontal="center"/>
    </xf>
    <xf numFmtId="37" fontId="10" fillId="0" borderId="7" xfId="0" applyNumberFormat="1" applyFont="1" applyFill="1" applyBorder="1" applyAlignment="1" applyProtection="1">
      <alignment horizontal="center" vertical="center"/>
      <protection/>
    </xf>
    <xf numFmtId="37" fontId="10" fillId="0" borderId="0" xfId="0" applyNumberFormat="1" applyFont="1" applyFill="1" applyBorder="1" applyAlignment="1">
      <alignment/>
    </xf>
    <xf numFmtId="0" fontId="10" fillId="0" borderId="0" xfId="0" applyFont="1" applyFill="1" applyAlignment="1">
      <alignment horizontal="right"/>
    </xf>
    <xf numFmtId="40" fontId="10" fillId="0" borderId="0" xfId="0" applyNumberFormat="1" applyFont="1" applyFill="1" applyBorder="1" applyAlignment="1" applyProtection="1">
      <alignment horizontal="center" vertical="center"/>
      <protection/>
    </xf>
    <xf numFmtId="40" fontId="10" fillId="0" borderId="0" xfId="0" applyNumberFormat="1" applyFont="1" applyFill="1" applyAlignment="1">
      <alignment horizontal="center"/>
    </xf>
    <xf numFmtId="38" fontId="10" fillId="0" borderId="0" xfId="0" applyNumberFormat="1" applyFont="1" applyFill="1" applyBorder="1" applyAlignment="1" applyProtection="1">
      <alignment vertical="center"/>
      <protection/>
    </xf>
    <xf numFmtId="0" fontId="2" fillId="0" borderId="0" xfId="0" applyFont="1" applyFill="1" applyAlignment="1">
      <alignment/>
    </xf>
    <xf numFmtId="164" fontId="3" fillId="0" borderId="0" xfId="15" applyNumberFormat="1" applyFont="1" applyFill="1" applyAlignment="1">
      <alignment/>
    </xf>
    <xf numFmtId="164" fontId="2" fillId="0" borderId="0" xfId="15" applyNumberFormat="1" applyFont="1" applyFill="1" applyAlignment="1">
      <alignment horizontal="center"/>
    </xf>
    <xf numFmtId="38" fontId="2" fillId="0" borderId="0" xfId="19" applyNumberFormat="1" applyFont="1" applyFill="1" applyAlignment="1">
      <alignment horizontal="center"/>
      <protection/>
    </xf>
    <xf numFmtId="164" fontId="2" fillId="0" borderId="0" xfId="15" applyNumberFormat="1" applyFont="1" applyFill="1" applyAlignment="1" quotePrefix="1">
      <alignment horizontal="center"/>
    </xf>
    <xf numFmtId="0" fontId="2" fillId="0" borderId="0" xfId="0" applyFont="1" applyBorder="1" applyAlignment="1">
      <alignment/>
    </xf>
    <xf numFmtId="164" fontId="2" fillId="0" borderId="0" xfId="15" applyNumberFormat="1" applyFont="1" applyBorder="1" applyAlignment="1">
      <alignment horizontal="center"/>
    </xf>
    <xf numFmtId="0" fontId="2" fillId="0" borderId="0" xfId="0" applyFont="1" applyBorder="1" applyAlignment="1">
      <alignment horizontal="center"/>
    </xf>
    <xf numFmtId="164" fontId="3" fillId="0" borderId="0" xfId="15" applyNumberFormat="1" applyFont="1" applyBorder="1" applyAlignment="1">
      <alignment/>
    </xf>
    <xf numFmtId="164" fontId="3" fillId="0" borderId="0" xfId="15" applyNumberFormat="1" applyFont="1" applyFill="1" applyBorder="1" applyAlignment="1">
      <alignment/>
    </xf>
    <xf numFmtId="164" fontId="3" fillId="0" borderId="6" xfId="15" applyNumberFormat="1" applyFont="1" applyBorder="1" applyAlignment="1">
      <alignment/>
    </xf>
    <xf numFmtId="164" fontId="3" fillId="0" borderId="0" xfId="15" applyNumberFormat="1" applyFont="1" applyBorder="1" applyAlignment="1">
      <alignment/>
    </xf>
    <xf numFmtId="164" fontId="3" fillId="0" borderId="6" xfId="15" applyNumberFormat="1" applyFont="1" applyFill="1" applyBorder="1" applyAlignment="1">
      <alignment/>
    </xf>
    <xf numFmtId="164" fontId="2" fillId="0" borderId="0" xfId="15" applyNumberFormat="1" applyFont="1" applyFill="1" applyBorder="1" applyAlignment="1">
      <alignment/>
    </xf>
    <xf numFmtId="164" fontId="3" fillId="0" borderId="1" xfId="15" applyNumberFormat="1" applyFont="1" applyFill="1" applyBorder="1" applyAlignment="1">
      <alignment/>
    </xf>
    <xf numFmtId="164" fontId="3" fillId="0" borderId="2" xfId="15" applyNumberFormat="1" applyFont="1" applyFill="1" applyBorder="1" applyAlignment="1">
      <alignment/>
    </xf>
    <xf numFmtId="164" fontId="3" fillId="0" borderId="3" xfId="15" applyNumberFormat="1" applyFont="1" applyBorder="1" applyAlignment="1">
      <alignment/>
    </xf>
    <xf numFmtId="164" fontId="2" fillId="0" borderId="8" xfId="15" applyNumberFormat="1" applyFont="1" applyBorder="1" applyAlignment="1">
      <alignment/>
    </xf>
    <xf numFmtId="164" fontId="2" fillId="0" borderId="0" xfId="15" applyNumberFormat="1" applyFont="1" applyBorder="1" applyAlignment="1">
      <alignment/>
    </xf>
    <xf numFmtId="164" fontId="2" fillId="0" borderId="8" xfId="15" applyNumberFormat="1" applyFont="1" applyFill="1" applyBorder="1" applyAlignment="1">
      <alignment/>
    </xf>
    <xf numFmtId="164" fontId="3" fillId="0" borderId="8" xfId="15" applyNumberFormat="1" applyFont="1" applyBorder="1" applyAlignment="1">
      <alignment/>
    </xf>
    <xf numFmtId="39" fontId="10" fillId="0" borderId="0" xfId="0" applyNumberFormat="1" applyFont="1" applyFill="1" applyBorder="1" applyAlignment="1" applyProtection="1">
      <alignment vertical="center"/>
      <protection/>
    </xf>
    <xf numFmtId="39" fontId="3" fillId="0" borderId="0" xfId="19" applyNumberFormat="1" applyFont="1" applyFill="1">
      <alignment/>
      <protection/>
    </xf>
    <xf numFmtId="39" fontId="3" fillId="0" borderId="0" xfId="15" applyNumberFormat="1" applyFont="1" applyFill="1" applyBorder="1" applyAlignment="1">
      <alignment horizontal="right"/>
    </xf>
    <xf numFmtId="0" fontId="18" fillId="0" borderId="0" xfId="0" applyFont="1" applyAlignment="1">
      <alignment horizontal="left"/>
    </xf>
    <xf numFmtId="0" fontId="7" fillId="0" borderId="0" xfId="0" applyFont="1" applyAlignment="1">
      <alignment/>
    </xf>
    <xf numFmtId="0" fontId="7" fillId="0" borderId="0" xfId="0" applyFont="1" applyAlignment="1">
      <alignment horizontal="justify" vertical="top"/>
    </xf>
    <xf numFmtId="164" fontId="3" fillId="0" borderId="0" xfId="15" applyNumberFormat="1" applyFont="1" applyBorder="1" applyAlignment="1">
      <alignment horizontal="center"/>
    </xf>
    <xf numFmtId="164" fontId="2" fillId="0" borderId="0" xfId="15" applyNumberFormat="1" applyFont="1" applyBorder="1" applyAlignment="1">
      <alignment/>
    </xf>
    <xf numFmtId="164" fontId="3" fillId="0" borderId="1" xfId="15" applyNumberFormat="1" applyFont="1" applyBorder="1" applyAlignment="1">
      <alignment horizontal="center"/>
    </xf>
    <xf numFmtId="164" fontId="3" fillId="0" borderId="2" xfId="15" applyNumberFormat="1" applyFont="1" applyBorder="1" applyAlignment="1">
      <alignment horizontal="center"/>
    </xf>
    <xf numFmtId="164" fontId="3" fillId="0" borderId="0" xfId="15" applyNumberFormat="1" applyFont="1" applyFill="1" applyAlignment="1">
      <alignment horizontal="left"/>
    </xf>
    <xf numFmtId="0" fontId="3" fillId="0" borderId="0" xfId="0" applyFont="1" applyAlignment="1">
      <alignment horizontal="left"/>
    </xf>
    <xf numFmtId="40" fontId="10" fillId="0" borderId="0" xfId="0" applyNumberFormat="1" applyFont="1" applyFill="1" applyAlignment="1">
      <alignment horizontal="right"/>
    </xf>
    <xf numFmtId="40" fontId="10" fillId="0" borderId="0" xfId="0" applyNumberFormat="1" applyFont="1" applyFill="1" applyBorder="1" applyAlignment="1" applyProtection="1">
      <alignment horizontal="right" vertical="center"/>
      <protection/>
    </xf>
    <xf numFmtId="0" fontId="18" fillId="0" borderId="0" xfId="0" applyFont="1" applyFill="1" applyAlignment="1">
      <alignment/>
    </xf>
    <xf numFmtId="0" fontId="5" fillId="0" borderId="0" xfId="19" applyFont="1" applyFill="1" applyAlignment="1">
      <alignment horizontal="center"/>
      <protection/>
    </xf>
    <xf numFmtId="0" fontId="3" fillId="0" borderId="0" xfId="19" applyFont="1" applyFill="1" applyAlignment="1">
      <alignment horizontal="center"/>
      <protection/>
    </xf>
    <xf numFmtId="0" fontId="3" fillId="0" borderId="0" xfId="0" applyFont="1" applyAlignment="1">
      <alignment horizontal="left" vertical="justify"/>
    </xf>
    <xf numFmtId="0" fontId="4" fillId="0" borderId="0" xfId="0" applyFont="1" applyFill="1" applyAlignment="1">
      <alignment/>
    </xf>
    <xf numFmtId="164" fontId="2" fillId="0" borderId="0" xfId="15" applyNumberFormat="1" applyFont="1" applyFill="1" applyBorder="1" applyAlignment="1">
      <alignment horizontal="center"/>
    </xf>
    <xf numFmtId="0" fontId="6" fillId="0" borderId="0" xfId="19" applyFont="1" applyFill="1" applyAlignment="1">
      <alignment horizontal="center"/>
      <protection/>
    </xf>
    <xf numFmtId="0" fontId="7" fillId="0" borderId="0" xfId="0" applyFont="1" applyFill="1" applyAlignment="1">
      <alignment/>
    </xf>
    <xf numFmtId="0" fontId="3" fillId="0" borderId="0" xfId="0" applyFont="1" applyFill="1" applyAlignment="1">
      <alignment/>
    </xf>
    <xf numFmtId="0" fontId="7"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Border="1" applyAlignment="1">
      <alignment horizontal="center"/>
    </xf>
  </cellXfs>
  <cellStyles count="7">
    <cellStyle name="Normal" xfId="0"/>
    <cellStyle name="Comma" xfId="15"/>
    <cellStyle name="Comma [0]" xfId="16"/>
    <cellStyle name="Currency" xfId="17"/>
    <cellStyle name="Currency [0]" xfId="18"/>
    <cellStyle name="Normal_QuarterlyTempla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70"/>
  <sheetViews>
    <sheetView workbookViewId="0" topLeftCell="A1">
      <selection activeCell="F8" sqref="F8"/>
    </sheetView>
  </sheetViews>
  <sheetFormatPr defaultColWidth="9.140625" defaultRowHeight="12.75"/>
  <cols>
    <col min="1" max="1" width="45.140625" style="129" customWidth="1"/>
    <col min="2" max="2" width="8.140625" style="121" customWidth="1"/>
    <col min="3" max="3" width="21.8515625" style="130" customWidth="1"/>
    <col min="4" max="4" width="21.8515625" style="131" customWidth="1"/>
    <col min="5" max="5" width="1.8515625" style="131" customWidth="1"/>
    <col min="6" max="6" width="22.00390625" style="146" customWidth="1"/>
    <col min="7" max="7" width="22.00390625" style="132" customWidth="1"/>
    <col min="8" max="8" width="11.421875" style="121" customWidth="1"/>
    <col min="9" max="16384" width="11.421875" style="11" customWidth="1"/>
  </cols>
  <sheetData>
    <row r="1" spans="1:8" s="13" customFormat="1" ht="18.75">
      <c r="A1" s="183" t="s">
        <v>110</v>
      </c>
      <c r="B1" s="183"/>
      <c r="C1" s="183"/>
      <c r="D1" s="183"/>
      <c r="E1" s="183"/>
      <c r="F1" s="183"/>
      <c r="G1" s="183"/>
      <c r="H1" s="8"/>
    </row>
    <row r="2" spans="1:8" s="13" customFormat="1" ht="16.5">
      <c r="A2" s="184" t="s">
        <v>246</v>
      </c>
      <c r="B2" s="184"/>
      <c r="C2" s="184"/>
      <c r="D2" s="184"/>
      <c r="E2" s="184"/>
      <c r="F2" s="184"/>
      <c r="G2" s="184"/>
      <c r="H2" s="8"/>
    </row>
    <row r="3" spans="2:8" s="2" customFormat="1" ht="16.5">
      <c r="B3" s="34"/>
      <c r="C3" s="6"/>
      <c r="E3" s="9"/>
      <c r="F3" s="6"/>
      <c r="H3" s="8"/>
    </row>
    <row r="4" spans="1:8" s="2" customFormat="1" ht="16.5">
      <c r="A4" s="118" t="s">
        <v>113</v>
      </c>
      <c r="B4" s="34"/>
      <c r="C4" s="6"/>
      <c r="E4" s="9"/>
      <c r="F4" s="6"/>
      <c r="H4" s="8"/>
    </row>
    <row r="5" spans="1:8" s="2" customFormat="1" ht="16.5">
      <c r="A5" s="118" t="s">
        <v>114</v>
      </c>
      <c r="B5" s="34"/>
      <c r="C5" s="6"/>
      <c r="E5" s="119"/>
      <c r="F5" s="6"/>
      <c r="H5" s="8"/>
    </row>
    <row r="6" spans="1:8" s="2" customFormat="1" ht="16.5">
      <c r="A6" s="118" t="s">
        <v>111</v>
      </c>
      <c r="B6" s="34"/>
      <c r="C6" s="6"/>
      <c r="E6" s="119"/>
      <c r="F6" s="6"/>
      <c r="H6" s="8"/>
    </row>
    <row r="7" spans="1:8" s="2" customFormat="1" ht="16.5">
      <c r="A7" s="118" t="s">
        <v>112</v>
      </c>
      <c r="B7" s="34"/>
      <c r="C7" s="6"/>
      <c r="E7" s="119"/>
      <c r="F7" s="6"/>
      <c r="H7" s="8"/>
    </row>
    <row r="8" spans="2:8" s="2" customFormat="1" ht="16.5">
      <c r="B8" s="34"/>
      <c r="C8" s="6"/>
      <c r="E8" s="119"/>
      <c r="F8" s="6"/>
      <c r="H8" s="8"/>
    </row>
    <row r="9" spans="2:8" s="2" customFormat="1" ht="16.5">
      <c r="B9" s="34"/>
      <c r="C9" s="6"/>
      <c r="E9" s="7"/>
      <c r="F9" s="6"/>
      <c r="H9" s="8"/>
    </row>
    <row r="10" spans="1:8" s="2" customFormat="1" ht="16.5">
      <c r="A10" s="14" t="s">
        <v>64</v>
      </c>
      <c r="B10" s="34"/>
      <c r="C10" s="6"/>
      <c r="E10" s="7"/>
      <c r="F10" s="6"/>
      <c r="H10" s="8"/>
    </row>
    <row r="11" spans="1:8" s="2" customFormat="1" ht="16.5">
      <c r="A11" s="14" t="s">
        <v>115</v>
      </c>
      <c r="B11" s="34"/>
      <c r="C11" s="6"/>
      <c r="E11" s="7"/>
      <c r="F11" s="6"/>
      <c r="H11" s="8"/>
    </row>
    <row r="12" spans="1:8" s="2" customFormat="1" ht="16.5">
      <c r="A12" s="10"/>
      <c r="B12" s="34"/>
      <c r="C12" s="6"/>
      <c r="E12" s="7"/>
      <c r="F12" s="6"/>
      <c r="H12" s="8"/>
    </row>
    <row r="13" spans="1:7" ht="16.5">
      <c r="A13" s="120"/>
      <c r="B13" s="121" t="s">
        <v>0</v>
      </c>
      <c r="C13" s="122" t="s">
        <v>53</v>
      </c>
      <c r="D13" s="123"/>
      <c r="E13" s="124"/>
      <c r="F13" s="122" t="s">
        <v>54</v>
      </c>
      <c r="G13" s="125"/>
    </row>
    <row r="14" spans="1:7" ht="16.5">
      <c r="A14" s="120"/>
      <c r="C14" s="126" t="s">
        <v>116</v>
      </c>
      <c r="D14" s="126" t="s">
        <v>245</v>
      </c>
      <c r="E14" s="12"/>
      <c r="F14" s="126" t="s">
        <v>117</v>
      </c>
      <c r="G14" s="126" t="s">
        <v>245</v>
      </c>
    </row>
    <row r="15" spans="1:7" ht="16.5">
      <c r="A15" s="120"/>
      <c r="C15" s="126" t="s">
        <v>87</v>
      </c>
      <c r="D15" s="12" t="s">
        <v>55</v>
      </c>
      <c r="E15" s="12"/>
      <c r="F15" s="126" t="s">
        <v>87</v>
      </c>
      <c r="G15" s="127" t="s">
        <v>55</v>
      </c>
    </row>
    <row r="16" spans="1:7" ht="16.5">
      <c r="A16" s="120"/>
      <c r="C16" s="12" t="s">
        <v>57</v>
      </c>
      <c r="D16" s="12" t="s">
        <v>56</v>
      </c>
      <c r="E16" s="12"/>
      <c r="F16" s="126" t="s">
        <v>99</v>
      </c>
      <c r="G16" s="12" t="s">
        <v>86</v>
      </c>
    </row>
    <row r="17" spans="1:7" ht="16.5">
      <c r="A17" s="120"/>
      <c r="C17" s="128"/>
      <c r="D17" s="12" t="s">
        <v>57</v>
      </c>
      <c r="E17" s="12"/>
      <c r="F17" s="126" t="s">
        <v>88</v>
      </c>
      <c r="G17" s="12" t="s">
        <v>100</v>
      </c>
    </row>
    <row r="18" spans="1:7" ht="16.5">
      <c r="A18" s="120"/>
      <c r="C18" s="126" t="s">
        <v>1</v>
      </c>
      <c r="D18" s="12" t="s">
        <v>1</v>
      </c>
      <c r="E18" s="12"/>
      <c r="F18" s="126" t="s">
        <v>1</v>
      </c>
      <c r="G18" s="12" t="s">
        <v>1</v>
      </c>
    </row>
    <row r="19" ht="16.5">
      <c r="F19" s="130"/>
    </row>
    <row r="20" spans="1:9" ht="16.5">
      <c r="A20" s="133" t="s">
        <v>58</v>
      </c>
      <c r="B20" s="121" t="s">
        <v>226</v>
      </c>
      <c r="C20" s="134">
        <v>2964.0996099999998</v>
      </c>
      <c r="D20" s="12">
        <v>1230.5501666666667</v>
      </c>
      <c r="E20" s="12"/>
      <c r="F20" s="134">
        <v>4012.22261</v>
      </c>
      <c r="G20" s="12">
        <v>1230.5501666666667</v>
      </c>
      <c r="H20" s="135"/>
      <c r="I20" s="25"/>
    </row>
    <row r="21" spans="1:9" ht="16.5">
      <c r="A21" s="133"/>
      <c r="C21" s="134"/>
      <c r="D21" s="12"/>
      <c r="E21" s="12"/>
      <c r="F21" s="134"/>
      <c r="G21" s="12"/>
      <c r="H21" s="135"/>
      <c r="I21" s="25"/>
    </row>
    <row r="22" spans="1:9" ht="16.5">
      <c r="A22" s="133" t="s">
        <v>169</v>
      </c>
      <c r="C22" s="134">
        <v>-1888.16612</v>
      </c>
      <c r="D22" s="12">
        <v>-857.1585</v>
      </c>
      <c r="E22" s="12"/>
      <c r="F22" s="134">
        <v>-2338.3401200000003</v>
      </c>
      <c r="G22" s="12">
        <v>-857.1585</v>
      </c>
      <c r="H22" s="135"/>
      <c r="I22" s="25"/>
    </row>
    <row r="23" spans="1:9" ht="16.5">
      <c r="A23" s="133"/>
      <c r="C23" s="136"/>
      <c r="D23" s="137" t="s">
        <v>83</v>
      </c>
      <c r="E23" s="12"/>
      <c r="F23" s="136" t="s">
        <v>83</v>
      </c>
      <c r="G23" s="137" t="s">
        <v>83</v>
      </c>
      <c r="H23" s="135"/>
      <c r="I23" s="25"/>
    </row>
    <row r="24" spans="1:9" ht="16.5">
      <c r="A24" s="133" t="s">
        <v>170</v>
      </c>
      <c r="C24" s="134">
        <v>1075.9334899999997</v>
      </c>
      <c r="D24" s="134">
        <v>373.39166666666665</v>
      </c>
      <c r="E24" s="134"/>
      <c r="F24" s="134">
        <v>1673.8824899999995</v>
      </c>
      <c r="G24" s="134">
        <v>373.39166666666665</v>
      </c>
      <c r="H24" s="135"/>
      <c r="I24" s="25"/>
    </row>
    <row r="25" spans="1:9" ht="16.5">
      <c r="A25" s="133"/>
      <c r="C25" s="134"/>
      <c r="D25" s="134"/>
      <c r="E25" s="134"/>
      <c r="F25" s="134"/>
      <c r="G25" s="134"/>
      <c r="H25" s="135"/>
      <c r="I25" s="25"/>
    </row>
    <row r="26" spans="1:9" ht="16.5">
      <c r="A26" s="133" t="s">
        <v>171</v>
      </c>
      <c r="C26" s="134">
        <v>18.516080000000002</v>
      </c>
      <c r="D26" s="134">
        <v>7.5115</v>
      </c>
      <c r="E26" s="134"/>
      <c r="F26" s="134">
        <v>47.84608</v>
      </c>
      <c r="G26" s="134">
        <v>7.5115</v>
      </c>
      <c r="H26" s="135"/>
      <c r="I26" s="25"/>
    </row>
    <row r="27" spans="1:9" ht="16.5">
      <c r="A27" s="133"/>
      <c r="C27" s="134"/>
      <c r="D27" s="134"/>
      <c r="E27" s="134"/>
      <c r="F27" s="134"/>
      <c r="G27" s="134"/>
      <c r="H27" s="135"/>
      <c r="I27" s="25"/>
    </row>
    <row r="28" spans="1:9" ht="16.5">
      <c r="A28" s="133" t="s">
        <v>172</v>
      </c>
      <c r="C28" s="134">
        <v>-365.118</v>
      </c>
      <c r="D28" s="134">
        <v>-173.243</v>
      </c>
      <c r="E28" s="134"/>
      <c r="F28" s="134">
        <v>-740.12</v>
      </c>
      <c r="G28" s="134">
        <v>-173.243</v>
      </c>
      <c r="H28" s="135"/>
      <c r="I28" s="25"/>
    </row>
    <row r="29" spans="1:9" ht="16.5">
      <c r="A29" s="133"/>
      <c r="C29" s="136"/>
      <c r="D29" s="137"/>
      <c r="E29" s="12"/>
      <c r="F29" s="136"/>
      <c r="G29" s="137"/>
      <c r="H29" s="138"/>
      <c r="I29" s="25"/>
    </row>
    <row r="30" spans="1:9" ht="14.25" customHeight="1">
      <c r="A30" s="133" t="s">
        <v>59</v>
      </c>
      <c r="C30" s="139">
        <v>729.3315699999998</v>
      </c>
      <c r="D30" s="139">
        <v>207.66016666666667</v>
      </c>
      <c r="E30" s="139"/>
      <c r="F30" s="139">
        <v>981.6085699999995</v>
      </c>
      <c r="G30" s="139">
        <v>207.66016666666667</v>
      </c>
      <c r="H30" s="134"/>
      <c r="I30" s="25"/>
    </row>
    <row r="31" spans="1:9" ht="16.5">
      <c r="A31" s="133"/>
      <c r="C31" s="139"/>
      <c r="D31" s="12"/>
      <c r="E31" s="12"/>
      <c r="F31" s="134"/>
      <c r="G31" s="12"/>
      <c r="H31" s="12"/>
      <c r="I31" s="25"/>
    </row>
    <row r="32" spans="1:9" ht="14.25" customHeight="1">
      <c r="A32" s="133" t="s">
        <v>173</v>
      </c>
      <c r="C32" s="139">
        <v>-29.01025</v>
      </c>
      <c r="D32" s="139">
        <v>-9.073108333333334</v>
      </c>
      <c r="E32" s="12"/>
      <c r="F32" s="139">
        <v>-58.99425</v>
      </c>
      <c r="G32" s="139">
        <v>-9.073108333333334</v>
      </c>
      <c r="H32" s="134"/>
      <c r="I32" s="25"/>
    </row>
    <row r="33" spans="1:9" ht="14.25" customHeight="1">
      <c r="A33" s="133"/>
      <c r="C33" s="139"/>
      <c r="D33" s="139"/>
      <c r="E33" s="12"/>
      <c r="F33" s="139"/>
      <c r="G33" s="139"/>
      <c r="H33" s="134"/>
      <c r="I33" s="25"/>
    </row>
    <row r="34" spans="1:9" ht="16.5">
      <c r="A34" s="129" t="s">
        <v>65</v>
      </c>
      <c r="C34" s="139"/>
      <c r="D34" s="12"/>
      <c r="E34" s="12"/>
      <c r="F34" s="134"/>
      <c r="G34" s="12"/>
      <c r="H34" s="12"/>
      <c r="I34" s="25"/>
    </row>
    <row r="35" spans="1:9" ht="16.5">
      <c r="A35" s="129" t="s">
        <v>66</v>
      </c>
      <c r="C35" s="134">
        <v>-51.82799000000001</v>
      </c>
      <c r="D35" s="12">
        <v>-8.291666666666666</v>
      </c>
      <c r="E35" s="12"/>
      <c r="F35" s="134">
        <v>-109.52799</v>
      </c>
      <c r="G35" s="12">
        <v>-8.291666666666666</v>
      </c>
      <c r="H35" s="12"/>
      <c r="I35" s="25"/>
    </row>
    <row r="36" spans="3:9" ht="16.5">
      <c r="C36" s="136"/>
      <c r="D36" s="137"/>
      <c r="E36" s="12"/>
      <c r="F36" s="136"/>
      <c r="G36" s="137"/>
      <c r="H36" s="12"/>
      <c r="I36" s="25"/>
    </row>
    <row r="37" spans="1:9" ht="16.5">
      <c r="A37" s="133" t="s">
        <v>60</v>
      </c>
      <c r="C37" s="129"/>
      <c r="D37" s="12"/>
      <c r="E37" s="12"/>
      <c r="F37" s="129"/>
      <c r="G37" s="12"/>
      <c r="H37" s="12"/>
      <c r="I37" s="25"/>
    </row>
    <row r="38" spans="1:9" ht="16.5">
      <c r="A38" s="133" t="s">
        <v>67</v>
      </c>
      <c r="C38" s="139">
        <v>648.4933299999998</v>
      </c>
      <c r="D38" s="139">
        <v>190.2953916666667</v>
      </c>
      <c r="E38" s="139"/>
      <c r="F38" s="139">
        <v>813.0863299999995</v>
      </c>
      <c r="G38" s="139">
        <v>190.2953916666667</v>
      </c>
      <c r="H38" s="12"/>
      <c r="I38" s="25"/>
    </row>
    <row r="39" spans="1:9" ht="16.5">
      <c r="A39" s="133"/>
      <c r="C39" s="139"/>
      <c r="D39" s="12"/>
      <c r="E39" s="12"/>
      <c r="F39" s="139"/>
      <c r="G39" s="12"/>
      <c r="H39" s="12"/>
      <c r="I39" s="25"/>
    </row>
    <row r="40" spans="1:9" ht="16.5">
      <c r="A40" s="129" t="s">
        <v>61</v>
      </c>
      <c r="B40" s="121" t="s">
        <v>181</v>
      </c>
      <c r="C40" s="134">
        <v>-20.2192</v>
      </c>
      <c r="D40" s="12">
        <v>-1.4566666666666668</v>
      </c>
      <c r="E40" s="12"/>
      <c r="F40" s="134">
        <v>-20.2192</v>
      </c>
      <c r="G40" s="12">
        <v>-1.4566666666666668</v>
      </c>
      <c r="H40" s="12"/>
      <c r="I40" s="25"/>
    </row>
    <row r="41" spans="3:9" ht="16.5">
      <c r="C41" s="136"/>
      <c r="D41" s="137"/>
      <c r="E41" s="12"/>
      <c r="F41" s="136"/>
      <c r="G41" s="137"/>
      <c r="H41" s="12"/>
      <c r="I41" s="25"/>
    </row>
    <row r="42" spans="1:9" ht="16.5">
      <c r="A42" s="129" t="s">
        <v>62</v>
      </c>
      <c r="C42" s="126">
        <v>628.2741299999998</v>
      </c>
      <c r="D42" s="126">
        <v>188.838725</v>
      </c>
      <c r="E42" s="126"/>
      <c r="F42" s="126">
        <v>792.8671299999995</v>
      </c>
      <c r="G42" s="126">
        <v>188.838725</v>
      </c>
      <c r="H42" s="12"/>
      <c r="I42" s="25"/>
    </row>
    <row r="43" spans="3:9" ht="16.5">
      <c r="C43" s="139"/>
      <c r="D43" s="12"/>
      <c r="E43" s="12"/>
      <c r="F43" s="126"/>
      <c r="G43" s="12"/>
      <c r="H43" s="12"/>
      <c r="I43" s="26"/>
    </row>
    <row r="44" spans="1:9" ht="16.5">
      <c r="A44" s="129" t="s">
        <v>63</v>
      </c>
      <c r="C44" s="134">
        <v>0</v>
      </c>
      <c r="D44" s="126">
        <v>0</v>
      </c>
      <c r="E44" s="12"/>
      <c r="F44" s="134">
        <v>0</v>
      </c>
      <c r="G44" s="126">
        <v>0</v>
      </c>
      <c r="H44" s="126"/>
      <c r="I44" s="26"/>
    </row>
    <row r="45" spans="3:9" ht="16.5">
      <c r="C45" s="136"/>
      <c r="D45" s="137"/>
      <c r="F45" s="136"/>
      <c r="G45" s="137"/>
      <c r="H45" s="12"/>
      <c r="I45" s="26"/>
    </row>
    <row r="46" spans="3:9" ht="16.5">
      <c r="C46" s="134"/>
      <c r="D46" s="12"/>
      <c r="F46" s="134"/>
      <c r="G46" s="12"/>
      <c r="H46" s="12"/>
      <c r="I46" s="26"/>
    </row>
    <row r="47" spans="1:9" ht="16.5">
      <c r="A47" s="129" t="s">
        <v>217</v>
      </c>
      <c r="B47" s="121" t="s">
        <v>184</v>
      </c>
      <c r="C47" s="134">
        <v>628.2741299999998</v>
      </c>
      <c r="D47" s="134">
        <v>188.838725</v>
      </c>
      <c r="E47" s="134"/>
      <c r="F47" s="134">
        <v>792.8671299999995</v>
      </c>
      <c r="G47" s="134">
        <v>188.838725</v>
      </c>
      <c r="H47" s="12"/>
      <c r="I47" s="26"/>
    </row>
    <row r="48" spans="3:9" ht="17.25" thickBot="1">
      <c r="C48" s="140"/>
      <c r="D48" s="141"/>
      <c r="E48" s="12"/>
      <c r="F48" s="140"/>
      <c r="G48" s="141"/>
      <c r="H48" s="12"/>
      <c r="I48" s="26"/>
    </row>
    <row r="49" spans="3:9" ht="17.25" thickTop="1">
      <c r="C49" s="139"/>
      <c r="F49" s="134"/>
      <c r="G49" s="142"/>
      <c r="H49" s="138"/>
      <c r="I49" s="26"/>
    </row>
    <row r="50" spans="1:9" ht="16.5">
      <c r="A50" s="143" t="s">
        <v>177</v>
      </c>
      <c r="C50" s="139">
        <f>92522000/1000</f>
        <v>92522</v>
      </c>
      <c r="D50" s="139">
        <f>92522000/1000</f>
        <v>92522</v>
      </c>
      <c r="E50" s="139"/>
      <c r="F50" s="139">
        <f>92522000/1000</f>
        <v>92522</v>
      </c>
      <c r="G50" s="139">
        <f>92522000/1000</f>
        <v>92522</v>
      </c>
      <c r="H50" s="138"/>
      <c r="I50" s="26"/>
    </row>
    <row r="51" spans="3:9" ht="16.5">
      <c r="C51" s="139"/>
      <c r="D51" s="139"/>
      <c r="E51" s="139"/>
      <c r="F51" s="139"/>
      <c r="G51" s="139"/>
      <c r="H51" s="138"/>
      <c r="I51" s="26"/>
    </row>
    <row r="52" spans="1:9" ht="16.5">
      <c r="A52" s="143"/>
      <c r="C52" s="139"/>
      <c r="D52" s="139"/>
      <c r="E52" s="139"/>
      <c r="F52" s="139"/>
      <c r="G52" s="139"/>
      <c r="H52" s="138"/>
      <c r="I52" s="26"/>
    </row>
    <row r="53" spans="1:9" ht="16.5">
      <c r="A53" s="143" t="s">
        <v>175</v>
      </c>
      <c r="B53" s="121" t="s">
        <v>242</v>
      </c>
      <c r="C53" s="144">
        <f>+C47/C50*100</f>
        <v>0.6790537709950063</v>
      </c>
      <c r="D53" s="144">
        <f>+D47/D50*100</f>
        <v>0.20410142993017877</v>
      </c>
      <c r="E53" s="144"/>
      <c r="F53" s="144">
        <f>+F47/F50*100</f>
        <v>0.8569498389572204</v>
      </c>
      <c r="G53" s="144">
        <f>+G47/G50*100</f>
        <v>0.20410142993017877</v>
      </c>
      <c r="H53" s="138"/>
      <c r="I53" s="26"/>
    </row>
    <row r="54" spans="1:9" ht="16.5">
      <c r="A54" s="143" t="s">
        <v>176</v>
      </c>
      <c r="B54" s="121" t="s">
        <v>242</v>
      </c>
      <c r="C54" s="144">
        <f>+C53</f>
        <v>0.6790537709950063</v>
      </c>
      <c r="D54" s="144">
        <f>+D53</f>
        <v>0.20410142993017877</v>
      </c>
      <c r="E54" s="144"/>
      <c r="F54" s="144">
        <f>+F53</f>
        <v>0.8569498389572204</v>
      </c>
      <c r="G54" s="144">
        <f>+G53</f>
        <v>0.20410142993017877</v>
      </c>
      <c r="H54" s="138"/>
      <c r="I54" s="26"/>
    </row>
    <row r="55" spans="1:9" ht="16.5">
      <c r="A55" s="143" t="s">
        <v>239</v>
      </c>
      <c r="B55" s="121" t="s">
        <v>242</v>
      </c>
      <c r="C55" s="145">
        <v>0.68</v>
      </c>
      <c r="D55" s="145">
        <v>0.2</v>
      </c>
      <c r="F55" s="144">
        <v>0.86</v>
      </c>
      <c r="G55" s="144">
        <v>0.2</v>
      </c>
      <c r="H55" s="138"/>
      <c r="I55" s="26"/>
    </row>
    <row r="56" spans="1:7" ht="16.5">
      <c r="A56" s="2"/>
      <c r="D56" s="168"/>
      <c r="E56" s="168"/>
      <c r="F56" s="168"/>
      <c r="G56" s="142"/>
    </row>
    <row r="57" spans="2:8" s="2" customFormat="1" ht="16.5">
      <c r="B57" s="22"/>
      <c r="C57" s="6"/>
      <c r="D57" s="169"/>
      <c r="E57" s="170"/>
      <c r="F57" s="169"/>
      <c r="H57" s="8"/>
    </row>
    <row r="58" spans="1:8" s="2" customFormat="1" ht="51" customHeight="1">
      <c r="A58" s="185" t="s">
        <v>238</v>
      </c>
      <c r="B58" s="185"/>
      <c r="C58" s="185"/>
      <c r="D58" s="185"/>
      <c r="E58" s="185"/>
      <c r="F58" s="185"/>
      <c r="G58" s="185"/>
      <c r="H58" s="8"/>
    </row>
    <row r="59" spans="1:8" s="2" customFormat="1" ht="16.5">
      <c r="A59" s="179"/>
      <c r="B59" s="178"/>
      <c r="C59" s="6"/>
      <c r="E59" s="7"/>
      <c r="F59" s="6"/>
      <c r="H59" s="8"/>
    </row>
    <row r="60" spans="1:8" s="2" customFormat="1" ht="36" customHeight="1">
      <c r="A60" s="185" t="s">
        <v>233</v>
      </c>
      <c r="B60" s="185"/>
      <c r="C60" s="185"/>
      <c r="D60" s="185"/>
      <c r="E60" s="185"/>
      <c r="F60" s="185"/>
      <c r="G60" s="185"/>
      <c r="H60" s="8"/>
    </row>
    <row r="61" spans="2:8" s="2" customFormat="1" ht="16.5">
      <c r="B61" s="34"/>
      <c r="C61" s="6"/>
      <c r="E61" s="7"/>
      <c r="F61" s="6"/>
      <c r="H61" s="8"/>
    </row>
    <row r="62" spans="1:8" s="2" customFormat="1" ht="16.5">
      <c r="A62" s="129"/>
      <c r="B62" s="34"/>
      <c r="C62" s="6"/>
      <c r="E62" s="7"/>
      <c r="F62" s="6"/>
      <c r="H62" s="8"/>
    </row>
    <row r="63" spans="2:8" s="129" customFormat="1" ht="16.5">
      <c r="B63" s="121"/>
      <c r="C63" s="130"/>
      <c r="D63" s="131"/>
      <c r="E63" s="131"/>
      <c r="F63" s="146"/>
      <c r="G63" s="142"/>
      <c r="H63" s="121"/>
    </row>
    <row r="64" spans="2:8" s="129" customFormat="1" ht="16.5">
      <c r="B64" s="121"/>
      <c r="C64" s="130"/>
      <c r="D64" s="131"/>
      <c r="E64" s="131"/>
      <c r="F64" s="146"/>
      <c r="G64" s="142"/>
      <c r="H64" s="121"/>
    </row>
    <row r="65" spans="2:8" s="129" customFormat="1" ht="16.5">
      <c r="B65" s="121"/>
      <c r="C65" s="130"/>
      <c r="D65" s="131"/>
      <c r="E65" s="131"/>
      <c r="F65" s="146"/>
      <c r="G65" s="142"/>
      <c r="H65" s="121"/>
    </row>
    <row r="66" ht="16.5">
      <c r="G66" s="142"/>
    </row>
    <row r="67" ht="16.5">
      <c r="G67" s="142"/>
    </row>
    <row r="68" ht="16.5">
      <c r="G68" s="142"/>
    </row>
    <row r="69" ht="16.5">
      <c r="G69" s="142"/>
    </row>
    <row r="70" ht="16.5">
      <c r="G70" s="142"/>
    </row>
  </sheetData>
  <mergeCells count="4">
    <mergeCell ref="A1:G1"/>
    <mergeCell ref="A2:G2"/>
    <mergeCell ref="A58:G58"/>
    <mergeCell ref="A60:G60"/>
  </mergeCells>
  <printOptions/>
  <pageMargins left="1.31" right="0.57" top="0.41" bottom="0.46" header="0.43" footer="0.42"/>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2:H52"/>
  <sheetViews>
    <sheetView workbookViewId="0" topLeftCell="A31">
      <selection activeCell="A3" sqref="A3:E3"/>
    </sheetView>
  </sheetViews>
  <sheetFormatPr defaultColWidth="9.140625" defaultRowHeight="12.75"/>
  <cols>
    <col min="1" max="1" width="34.00390625" style="2" customWidth="1"/>
    <col min="2" max="2" width="5.140625" style="2" customWidth="1"/>
    <col min="3" max="3" width="8.7109375" style="3" customWidth="1"/>
    <col min="4" max="5" width="18.00390625" style="2" customWidth="1"/>
    <col min="6" max="6" width="18.8515625" style="2" customWidth="1"/>
    <col min="7" max="7" width="9.140625" style="2" customWidth="1"/>
    <col min="8" max="8" width="9.28125" style="2" customWidth="1"/>
    <col min="9" max="16384" width="9.140625" style="2" customWidth="1"/>
  </cols>
  <sheetData>
    <row r="2" spans="1:6" ht="18.75" customHeight="1">
      <c r="A2" s="183" t="s">
        <v>110</v>
      </c>
      <c r="B2" s="183"/>
      <c r="C2" s="183"/>
      <c r="D2" s="183"/>
      <c r="E2" s="183"/>
      <c r="F2" s="1"/>
    </row>
    <row r="3" spans="1:6" ht="15.75" customHeight="1">
      <c r="A3" s="184" t="s">
        <v>246</v>
      </c>
      <c r="B3" s="184"/>
      <c r="C3" s="184"/>
      <c r="D3" s="184"/>
      <c r="E3" s="184"/>
      <c r="F3" s="1"/>
    </row>
    <row r="4" s="10" customFormat="1" ht="15">
      <c r="C4" s="3"/>
    </row>
    <row r="5" spans="1:3" s="10" customFormat="1" ht="16.5">
      <c r="A5" s="14" t="s">
        <v>200</v>
      </c>
      <c r="C5" s="3"/>
    </row>
    <row r="6" s="10" customFormat="1" ht="15">
      <c r="C6" s="3"/>
    </row>
    <row r="7" spans="3:5" s="10" customFormat="1" ht="15" customHeight="1">
      <c r="C7" s="3"/>
      <c r="D7" s="3" t="s">
        <v>3</v>
      </c>
      <c r="E7" s="3" t="s">
        <v>244</v>
      </c>
    </row>
    <row r="8" spans="3:5" s="10" customFormat="1" ht="15">
      <c r="C8" s="3" t="s">
        <v>0</v>
      </c>
      <c r="D8" s="32" t="s">
        <v>118</v>
      </c>
      <c r="E8" s="32" t="s">
        <v>130</v>
      </c>
    </row>
    <row r="9" spans="3:5" s="10" customFormat="1" ht="15">
      <c r="C9" s="3"/>
      <c r="D9" s="3" t="s">
        <v>1</v>
      </c>
      <c r="E9" s="3" t="s">
        <v>1</v>
      </c>
    </row>
    <row r="10" spans="4:5" ht="16.5">
      <c r="D10" s="8"/>
      <c r="E10" s="8"/>
    </row>
    <row r="11" spans="1:6" ht="16.5">
      <c r="A11" s="10" t="s">
        <v>104</v>
      </c>
      <c r="B11" s="10"/>
      <c r="D11" s="4">
        <v>4026</v>
      </c>
      <c r="E11" s="4">
        <v>4067</v>
      </c>
      <c r="F11" s="57"/>
    </row>
    <row r="12" spans="1:6" ht="16.5">
      <c r="A12" s="10"/>
      <c r="B12" s="10"/>
      <c r="D12" s="4"/>
      <c r="E12" s="4"/>
      <c r="F12" s="57"/>
    </row>
    <row r="13" spans="1:6" ht="16.5">
      <c r="A13" s="10" t="s">
        <v>105</v>
      </c>
      <c r="B13" s="10"/>
      <c r="D13" s="4">
        <v>339</v>
      </c>
      <c r="E13" s="4">
        <v>37</v>
      </c>
      <c r="F13" s="57"/>
    </row>
    <row r="14" spans="1:6" ht="16.5">
      <c r="A14" s="10"/>
      <c r="B14" s="10"/>
      <c r="D14" s="4"/>
      <c r="E14" s="4"/>
      <c r="F14" s="57"/>
    </row>
    <row r="15" spans="1:6" ht="16.5">
      <c r="A15" s="10" t="s">
        <v>106</v>
      </c>
      <c r="B15" s="10"/>
      <c r="D15" s="4"/>
      <c r="E15" s="4"/>
      <c r="F15" s="57"/>
    </row>
    <row r="16" spans="1:6" ht="16.5">
      <c r="A16" s="15" t="s">
        <v>5</v>
      </c>
      <c r="B16" s="10"/>
      <c r="D16" s="49">
        <v>429</v>
      </c>
      <c r="E16" s="49">
        <v>389</v>
      </c>
      <c r="F16" s="57"/>
    </row>
    <row r="17" spans="1:6" ht="16.5">
      <c r="A17" s="15" t="s">
        <v>119</v>
      </c>
      <c r="B17" s="15"/>
      <c r="D17" s="50">
        <v>6975</v>
      </c>
      <c r="E17" s="50">
        <v>5169</v>
      </c>
      <c r="F17" s="57"/>
    </row>
    <row r="18" spans="1:6" ht="16.5">
      <c r="A18" s="15" t="s">
        <v>120</v>
      </c>
      <c r="B18" s="15"/>
      <c r="D18" s="50">
        <v>507</v>
      </c>
      <c r="E18" s="50">
        <v>442</v>
      </c>
      <c r="F18" s="57"/>
    </row>
    <row r="19" spans="1:6" ht="16.5">
      <c r="A19" s="15" t="s">
        <v>121</v>
      </c>
      <c r="B19" s="15"/>
      <c r="D19" s="50">
        <v>4</v>
      </c>
      <c r="E19" s="50">
        <v>4</v>
      </c>
      <c r="F19" s="57"/>
    </row>
    <row r="20" spans="1:6" ht="16.5">
      <c r="A20" s="15" t="s">
        <v>122</v>
      </c>
      <c r="B20" s="15"/>
      <c r="D20" s="50">
        <v>2096</v>
      </c>
      <c r="E20" s="50">
        <v>3942</v>
      </c>
      <c r="F20" s="57"/>
    </row>
    <row r="21" spans="1:6" ht="16.5">
      <c r="A21" s="15" t="s">
        <v>123</v>
      </c>
      <c r="B21" s="15"/>
      <c r="D21" s="50">
        <v>1614</v>
      </c>
      <c r="E21" s="50">
        <v>455</v>
      </c>
      <c r="F21" s="57"/>
    </row>
    <row r="22" spans="1:6" ht="6" customHeight="1">
      <c r="A22" s="15"/>
      <c r="B22" s="15"/>
      <c r="D22" s="51"/>
      <c r="E22" s="51"/>
      <c r="F22" s="57"/>
    </row>
    <row r="23" spans="4:6" ht="16.5">
      <c r="D23" s="51">
        <f>SUM(D16:D21)</f>
        <v>11625</v>
      </c>
      <c r="E23" s="51">
        <f>SUM(E16:E21)</f>
        <v>10401</v>
      </c>
      <c r="F23" s="57"/>
    </row>
    <row r="24" spans="4:6" ht="16.5">
      <c r="D24" s="50"/>
      <c r="E24" s="50"/>
      <c r="F24" s="57"/>
    </row>
    <row r="25" spans="1:6" ht="16.5">
      <c r="A25" s="10" t="s">
        <v>107</v>
      </c>
      <c r="B25" s="10"/>
      <c r="D25" s="50"/>
      <c r="E25" s="50"/>
      <c r="F25" s="57"/>
    </row>
    <row r="26" spans="1:6" ht="16.5">
      <c r="A26" s="15" t="s">
        <v>6</v>
      </c>
      <c r="B26" s="15"/>
      <c r="D26" s="50">
        <v>1764</v>
      </c>
      <c r="E26" s="50">
        <v>934</v>
      </c>
      <c r="F26" s="57"/>
    </row>
    <row r="27" spans="1:6" ht="16.5">
      <c r="A27" s="15" t="s">
        <v>85</v>
      </c>
      <c r="B27" s="15"/>
      <c r="D27" s="50">
        <v>1221</v>
      </c>
      <c r="E27" s="50">
        <v>86</v>
      </c>
      <c r="F27" s="57"/>
    </row>
    <row r="28" spans="1:7" ht="16.5">
      <c r="A28" s="15" t="s">
        <v>124</v>
      </c>
      <c r="C28" s="48" t="s">
        <v>189</v>
      </c>
      <c r="D28" s="50">
        <v>629.43</v>
      </c>
      <c r="E28" s="50">
        <v>258</v>
      </c>
      <c r="G28" s="57"/>
    </row>
    <row r="29" spans="1:6" ht="16.5">
      <c r="A29" s="15" t="s">
        <v>125</v>
      </c>
      <c r="B29" s="15"/>
      <c r="D29" s="50">
        <v>928</v>
      </c>
      <c r="E29" s="50">
        <v>2428</v>
      </c>
      <c r="F29" s="57"/>
    </row>
    <row r="30" spans="1:6" ht="16.5">
      <c r="A30" s="15" t="s">
        <v>126</v>
      </c>
      <c r="B30" s="15"/>
      <c r="D30" s="50">
        <v>16</v>
      </c>
      <c r="E30" s="50">
        <v>15</v>
      </c>
      <c r="F30" s="57"/>
    </row>
    <row r="31" spans="1:6" ht="7.5" customHeight="1">
      <c r="A31" s="15"/>
      <c r="B31" s="15"/>
      <c r="D31" s="50"/>
      <c r="E31" s="50"/>
      <c r="F31" s="57"/>
    </row>
    <row r="32" spans="4:6" ht="16.5">
      <c r="D32" s="52">
        <f>SUM(D26:D30)</f>
        <v>4558.43</v>
      </c>
      <c r="E32" s="52">
        <f>SUM(E26:E30)</f>
        <v>3721</v>
      </c>
      <c r="F32" s="57"/>
    </row>
    <row r="33" spans="4:6" ht="16.5">
      <c r="D33" s="4"/>
      <c r="E33" s="4"/>
      <c r="F33" s="57"/>
    </row>
    <row r="34" spans="1:6" ht="16.5">
      <c r="A34" s="2" t="s">
        <v>7</v>
      </c>
      <c r="D34" s="4">
        <f>+D23-D32</f>
        <v>7066.57</v>
      </c>
      <c r="E34" s="4">
        <f>+E23-E32</f>
        <v>6680</v>
      </c>
      <c r="F34" s="57"/>
    </row>
    <row r="35" spans="4:6" ht="17.25" thickBot="1">
      <c r="D35" s="53">
        <f>+D34+D11+D13</f>
        <v>11431.57</v>
      </c>
      <c r="E35" s="53">
        <f>+E34+E11+E13</f>
        <v>10784</v>
      </c>
      <c r="F35" s="57"/>
    </row>
    <row r="36" spans="4:6" ht="17.25" thickTop="1">
      <c r="D36" s="4"/>
      <c r="E36" s="4"/>
      <c r="F36" s="57"/>
    </row>
    <row r="37" spans="1:6" ht="16.5">
      <c r="A37" s="10" t="s">
        <v>128</v>
      </c>
      <c r="B37" s="10"/>
      <c r="D37" s="4"/>
      <c r="E37" s="4"/>
      <c r="F37" s="57"/>
    </row>
    <row r="38" spans="1:6" ht="16.5">
      <c r="A38" s="15" t="s">
        <v>8</v>
      </c>
      <c r="B38" s="15"/>
      <c r="D38" s="4">
        <v>9252</v>
      </c>
      <c r="E38" s="4">
        <v>9252</v>
      </c>
      <c r="F38" s="57"/>
    </row>
    <row r="39" spans="1:6" ht="16.5">
      <c r="A39" s="15" t="s">
        <v>9</v>
      </c>
      <c r="B39" s="15"/>
      <c r="D39" s="20">
        <v>779</v>
      </c>
      <c r="E39" s="20">
        <v>-14</v>
      </c>
      <c r="F39" s="57"/>
    </row>
    <row r="40" spans="1:6" ht="7.5" customHeight="1">
      <c r="A40" s="15"/>
      <c r="B40" s="15"/>
      <c r="D40" s="54"/>
      <c r="E40" s="54"/>
      <c r="F40" s="57"/>
    </row>
    <row r="41" spans="1:6" ht="16.5">
      <c r="A41" s="2" t="s">
        <v>108</v>
      </c>
      <c r="D41" s="4">
        <f>SUM(D38:D40)</f>
        <v>10031</v>
      </c>
      <c r="E41" s="4">
        <f>+E38+E39</f>
        <v>9238</v>
      </c>
      <c r="F41" s="57"/>
    </row>
    <row r="42" spans="1:6" ht="16.5">
      <c r="A42" s="10"/>
      <c r="D42" s="4"/>
      <c r="E42" s="4"/>
      <c r="F42" s="57"/>
    </row>
    <row r="43" spans="1:6" ht="16.5">
      <c r="A43" s="10" t="s">
        <v>127</v>
      </c>
      <c r="D43" s="4"/>
      <c r="E43" s="4"/>
      <c r="F43" s="57"/>
    </row>
    <row r="44" spans="1:8" ht="16.5">
      <c r="A44" s="15" t="s">
        <v>124</v>
      </c>
      <c r="C44" s="3" t="s">
        <v>189</v>
      </c>
      <c r="D44" s="20">
        <v>1400.708</v>
      </c>
      <c r="E44" s="20">
        <v>1546</v>
      </c>
      <c r="G44" s="57"/>
      <c r="H44" s="57"/>
    </row>
    <row r="45" spans="1:6" ht="8.25" customHeight="1">
      <c r="A45" s="15"/>
      <c r="D45" s="20"/>
      <c r="E45" s="20"/>
      <c r="F45" s="57"/>
    </row>
    <row r="46" spans="4:6" ht="17.25" thickBot="1">
      <c r="D46" s="53">
        <f>+D41+D44</f>
        <v>11431.708</v>
      </c>
      <c r="E46" s="53">
        <f>+E41+E44</f>
        <v>10784</v>
      </c>
      <c r="F46" s="57"/>
    </row>
    <row r="47" spans="1:5" ht="17.25" thickTop="1">
      <c r="A47" s="16"/>
      <c r="D47" s="33"/>
      <c r="E47" s="20"/>
    </row>
    <row r="48" spans="4:5" ht="16.5">
      <c r="D48" s="20"/>
      <c r="E48" s="20"/>
    </row>
    <row r="49" spans="1:5" ht="16.5">
      <c r="A49" s="43" t="s">
        <v>177</v>
      </c>
      <c r="B49" s="44"/>
      <c r="C49" s="45"/>
      <c r="D49" s="45">
        <f>92522000/1000</f>
        <v>92522</v>
      </c>
      <c r="E49" s="45">
        <f>92522000/1000</f>
        <v>92522</v>
      </c>
    </row>
    <row r="50" spans="1:5" ht="16.5">
      <c r="A50" s="41"/>
      <c r="B50" s="41"/>
      <c r="C50" s="38"/>
      <c r="D50" s="42"/>
      <c r="E50" s="42"/>
    </row>
    <row r="51" spans="1:5" ht="16.5">
      <c r="A51" s="41" t="s">
        <v>178</v>
      </c>
      <c r="B51" s="41"/>
      <c r="C51" s="38"/>
      <c r="D51" s="91">
        <f>+(D41-D13)/D49</f>
        <v>0.10475346404098484</v>
      </c>
      <c r="E51" s="91">
        <f>+(E41-E13)/E49</f>
        <v>0.0994466181016407</v>
      </c>
    </row>
    <row r="52" spans="4:5" ht="16.5">
      <c r="D52" s="4"/>
      <c r="E52" s="4"/>
    </row>
  </sheetData>
  <mergeCells count="2">
    <mergeCell ref="A2:E2"/>
    <mergeCell ref="A3:E3"/>
  </mergeCells>
  <printOptions/>
  <pageMargins left="1.19" right="0.43" top="0.48" bottom="0.65" header="0.36" footer="0.3"/>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H68"/>
  <sheetViews>
    <sheetView tabSelected="1" workbookViewId="0" topLeftCell="A14">
      <selection activeCell="G41" sqref="G41"/>
    </sheetView>
  </sheetViews>
  <sheetFormatPr defaultColWidth="9.140625" defaultRowHeight="12.75"/>
  <cols>
    <col min="1" max="1" width="4.57421875" style="2" customWidth="1"/>
    <col min="2" max="2" width="14.57421875" style="2" customWidth="1"/>
    <col min="3" max="3" width="40.140625" style="2" customWidth="1"/>
    <col min="4" max="4" width="4.00390625" style="2" customWidth="1"/>
    <col min="5" max="5" width="7.57421875" style="148" customWidth="1"/>
    <col min="6" max="6" width="23.57421875" style="4" customWidth="1"/>
    <col min="7" max="7" width="23.57421875" style="2" customWidth="1"/>
    <col min="8" max="8" width="9.140625" style="35" customWidth="1"/>
    <col min="9" max="16384" width="9.140625" style="2" customWidth="1"/>
  </cols>
  <sheetData>
    <row r="1" spans="1:7" ht="18.75">
      <c r="A1" s="183" t="s">
        <v>110</v>
      </c>
      <c r="B1" s="183"/>
      <c r="C1" s="183"/>
      <c r="D1" s="183"/>
      <c r="E1" s="183"/>
      <c r="F1" s="183"/>
      <c r="G1" s="183"/>
    </row>
    <row r="2" spans="1:7" ht="16.5">
      <c r="A2" s="184" t="s">
        <v>246</v>
      </c>
      <c r="B2" s="184"/>
      <c r="C2" s="184"/>
      <c r="D2" s="184"/>
      <c r="E2" s="184"/>
      <c r="F2" s="184"/>
      <c r="G2" s="184"/>
    </row>
    <row r="3" spans="1:5" ht="16.5">
      <c r="A3" s="147"/>
      <c r="E3" s="9"/>
    </row>
    <row r="4" ht="16.5">
      <c r="A4" s="58" t="s">
        <v>199</v>
      </c>
    </row>
    <row r="5" ht="15" customHeight="1">
      <c r="A5" s="10"/>
    </row>
    <row r="6" spans="1:7" ht="15" customHeight="1">
      <c r="A6" s="10"/>
      <c r="F6" s="149" t="s">
        <v>3</v>
      </c>
      <c r="G6" s="150"/>
    </row>
    <row r="7" spans="1:7" ht="16.5">
      <c r="A7" s="10"/>
      <c r="F7" s="151" t="s">
        <v>129</v>
      </c>
      <c r="G7" s="151" t="s">
        <v>227</v>
      </c>
    </row>
    <row r="8" spans="1:7" ht="16.5">
      <c r="A8" s="10"/>
      <c r="F8" s="149" t="s">
        <v>90</v>
      </c>
      <c r="G8" s="150" t="s">
        <v>90</v>
      </c>
    </row>
    <row r="9" spans="1:7" ht="16.5">
      <c r="A9" s="10"/>
      <c r="F9" s="151" t="s">
        <v>118</v>
      </c>
      <c r="G9" s="151" t="s">
        <v>220</v>
      </c>
    </row>
    <row r="10" spans="5:8" ht="16.5">
      <c r="E10" s="2"/>
      <c r="F10" s="149" t="s">
        <v>1</v>
      </c>
      <c r="G10" s="150" t="s">
        <v>1</v>
      </c>
      <c r="H10" s="2"/>
    </row>
    <row r="11" spans="1:7" ht="16.5">
      <c r="A11" s="152" t="s">
        <v>135</v>
      </c>
      <c r="B11" s="152"/>
      <c r="C11" s="152"/>
      <c r="D11" s="152"/>
      <c r="E11" s="152"/>
      <c r="F11" s="153"/>
      <c r="G11" s="154"/>
    </row>
    <row r="12" spans="1:7" ht="16.5">
      <c r="A12" s="118"/>
      <c r="B12" s="118"/>
      <c r="C12" s="118"/>
      <c r="D12" s="118"/>
      <c r="E12" s="118"/>
      <c r="F12" s="155"/>
      <c r="G12" s="118"/>
    </row>
    <row r="13" spans="1:7" ht="16.5">
      <c r="A13" s="118" t="s">
        <v>91</v>
      </c>
      <c r="B13" s="118"/>
      <c r="C13" s="118"/>
      <c r="D13" s="118"/>
      <c r="E13" s="118"/>
      <c r="F13" s="156">
        <f>+'Income Statement'!F38</f>
        <v>813.0863299999995</v>
      </c>
      <c r="G13" s="174">
        <v>190.2953916666667</v>
      </c>
    </row>
    <row r="14" spans="1:7" ht="16.5">
      <c r="A14" s="118"/>
      <c r="B14" s="118"/>
      <c r="C14" s="118"/>
      <c r="D14" s="118"/>
      <c r="E14" s="118"/>
      <c r="F14" s="156"/>
      <c r="G14" s="174"/>
    </row>
    <row r="15" spans="1:7" ht="16.5">
      <c r="A15" s="118" t="s">
        <v>136</v>
      </c>
      <c r="B15" s="118"/>
      <c r="C15" s="118"/>
      <c r="D15" s="118"/>
      <c r="E15" s="118"/>
      <c r="F15" s="156"/>
      <c r="G15" s="174"/>
    </row>
    <row r="16" spans="1:7" ht="16.5">
      <c r="A16" s="118"/>
      <c r="B16" s="118" t="s">
        <v>252</v>
      </c>
      <c r="C16" s="118"/>
      <c r="D16" s="118"/>
      <c r="E16" s="118"/>
      <c r="F16" s="156">
        <f>-'Income Statement'!F35</f>
        <v>109.52799</v>
      </c>
      <c r="G16" s="174">
        <v>8.291666666666666</v>
      </c>
    </row>
    <row r="17" spans="1:7" ht="16.5">
      <c r="A17" s="118"/>
      <c r="B17" s="118" t="s">
        <v>137</v>
      </c>
      <c r="C17" s="118"/>
      <c r="D17" s="118"/>
      <c r="E17" s="118"/>
      <c r="F17" s="156">
        <f>-'Income Statement'!F32</f>
        <v>58.99425</v>
      </c>
      <c r="G17" s="174">
        <v>9</v>
      </c>
    </row>
    <row r="18" spans="1:7" ht="16.5">
      <c r="A18" s="118"/>
      <c r="B18" s="118" t="s">
        <v>138</v>
      </c>
      <c r="C18" s="118"/>
      <c r="D18" s="118"/>
      <c r="E18" s="118"/>
      <c r="F18" s="156">
        <v>-33</v>
      </c>
      <c r="G18" s="174">
        <v>-8</v>
      </c>
    </row>
    <row r="19" spans="1:7" ht="16.5">
      <c r="A19" s="118"/>
      <c r="B19" s="118"/>
      <c r="C19" s="118"/>
      <c r="D19" s="118"/>
      <c r="E19" s="118"/>
      <c r="F19" s="157"/>
      <c r="G19" s="157"/>
    </row>
    <row r="20" spans="1:7" ht="16.5">
      <c r="A20" s="118"/>
      <c r="B20" s="118" t="s">
        <v>179</v>
      </c>
      <c r="C20" s="118"/>
      <c r="D20" s="118"/>
      <c r="E20" s="118"/>
      <c r="F20" s="158">
        <f>SUM(F13:F18)</f>
        <v>948.6085699999995</v>
      </c>
      <c r="G20" s="158">
        <f>SUM(G13:G18)</f>
        <v>199.58705833333335</v>
      </c>
    </row>
    <row r="21" spans="1:7" ht="16.5">
      <c r="A21" s="118"/>
      <c r="B21" s="118"/>
      <c r="C21" s="118"/>
      <c r="D21" s="118"/>
      <c r="E21" s="118"/>
      <c r="F21" s="158"/>
      <c r="G21" s="174"/>
    </row>
    <row r="22" spans="1:7" ht="16.5">
      <c r="A22" s="118" t="s">
        <v>139</v>
      </c>
      <c r="B22" s="118"/>
      <c r="C22" s="118"/>
      <c r="D22" s="118"/>
      <c r="E22" s="118"/>
      <c r="F22" s="158"/>
      <c r="G22" s="174"/>
    </row>
    <row r="23" spans="1:7" ht="16.5">
      <c r="A23" s="118"/>
      <c r="B23" s="118"/>
      <c r="C23" s="118"/>
      <c r="D23" s="118"/>
      <c r="E23" s="118"/>
      <c r="F23" s="158"/>
      <c r="G23" s="174"/>
    </row>
    <row r="24" spans="1:7" ht="16.5">
      <c r="A24" s="118"/>
      <c r="B24" s="118" t="s">
        <v>140</v>
      </c>
      <c r="C24" s="118"/>
      <c r="D24" s="118"/>
      <c r="E24" s="118"/>
      <c r="F24" s="156">
        <f>-'BS'!D16+'BS'!E16</f>
        <v>-40</v>
      </c>
      <c r="G24" s="174">
        <v>-304.363</v>
      </c>
    </row>
    <row r="25" spans="1:7" ht="16.5">
      <c r="A25" s="118"/>
      <c r="B25" s="118" t="s">
        <v>141</v>
      </c>
      <c r="C25" s="118"/>
      <c r="D25" s="118"/>
      <c r="E25" s="118"/>
      <c r="F25" s="156">
        <f>-'BS'!D17-'BS'!D18+'BS'!E17+'BS'!E18</f>
        <v>-1871</v>
      </c>
      <c r="G25" s="174">
        <v>-7226.125</v>
      </c>
    </row>
    <row r="26" spans="1:7" ht="16.5">
      <c r="A26" s="118"/>
      <c r="B26" s="118" t="s">
        <v>142</v>
      </c>
      <c r="C26" s="118"/>
      <c r="D26" s="118"/>
      <c r="E26" s="118"/>
      <c r="F26" s="156">
        <f>+'BS'!D26+'BS'!D27-'BS'!E27+'BS'!D30-'BS'!E26-'BS'!E30</f>
        <v>1966</v>
      </c>
      <c r="G26" s="174">
        <v>2269.57</v>
      </c>
    </row>
    <row r="27" spans="1:7" ht="16.5">
      <c r="A27" s="118"/>
      <c r="B27" s="118"/>
      <c r="C27" s="118"/>
      <c r="D27" s="118"/>
      <c r="E27" s="118"/>
      <c r="F27" s="159"/>
      <c r="G27" s="159"/>
    </row>
    <row r="28" spans="1:7" ht="16.5">
      <c r="A28" s="152" t="s">
        <v>143</v>
      </c>
      <c r="B28" s="152"/>
      <c r="C28" s="152"/>
      <c r="D28" s="152"/>
      <c r="E28" s="152"/>
      <c r="F28" s="160">
        <f>SUM(F20:F26)</f>
        <v>1003.6085699999995</v>
      </c>
      <c r="G28" s="160">
        <f>SUM(G20:G26)</f>
        <v>-5061.330941666667</v>
      </c>
    </row>
    <row r="29" spans="1:7" ht="16.5">
      <c r="A29" s="118"/>
      <c r="B29" s="118"/>
      <c r="C29" s="118"/>
      <c r="D29" s="118"/>
      <c r="E29" s="118"/>
      <c r="F29" s="156"/>
      <c r="G29" s="174"/>
    </row>
    <row r="30" spans="1:7" ht="16.5">
      <c r="A30" s="118" t="s">
        <v>92</v>
      </c>
      <c r="B30" s="118"/>
      <c r="C30" s="118"/>
      <c r="D30" s="118"/>
      <c r="E30" s="118"/>
      <c r="F30" s="161">
        <f>-F17</f>
        <v>-58.99425</v>
      </c>
      <c r="G30" s="176">
        <v>-9</v>
      </c>
    </row>
    <row r="31" spans="1:7" ht="16.5">
      <c r="A31" s="118" t="s">
        <v>180</v>
      </c>
      <c r="B31" s="118"/>
      <c r="C31" s="118"/>
      <c r="D31" s="118"/>
      <c r="E31" s="118"/>
      <c r="F31" s="162">
        <f>-'BS'!E30+'Income Statement'!F40+'BS'!D30-1</f>
        <v>-20.2192</v>
      </c>
      <c r="G31" s="177">
        <v>3.41333333333333</v>
      </c>
    </row>
    <row r="32" spans="1:7" ht="16.5">
      <c r="A32" s="118"/>
      <c r="B32" s="118"/>
      <c r="C32" s="118"/>
      <c r="D32" s="118"/>
      <c r="E32" s="118"/>
      <c r="F32" s="163"/>
      <c r="G32" s="51"/>
    </row>
    <row r="33" spans="1:7" ht="16.5">
      <c r="A33" s="118"/>
      <c r="B33" s="118"/>
      <c r="C33" s="118"/>
      <c r="D33" s="118"/>
      <c r="E33" s="118"/>
      <c r="F33" s="158">
        <f>SUM(F30:F32)</f>
        <v>-79.21345</v>
      </c>
      <c r="G33" s="158">
        <f>SUM(G30:G32)</f>
        <v>-5.58666666666667</v>
      </c>
    </row>
    <row r="34" spans="1:7" ht="16.5">
      <c r="A34" s="118"/>
      <c r="B34" s="118"/>
      <c r="C34" s="118"/>
      <c r="D34" s="118"/>
      <c r="E34" s="118"/>
      <c r="F34" s="158"/>
      <c r="G34" s="158"/>
    </row>
    <row r="35" spans="1:7" ht="16.5">
      <c r="A35" s="152" t="s">
        <v>144</v>
      </c>
      <c r="B35" s="152"/>
      <c r="C35" s="152"/>
      <c r="D35" s="152"/>
      <c r="E35" s="152"/>
      <c r="F35" s="164">
        <f>+F28+F33</f>
        <v>924.3951199999996</v>
      </c>
      <c r="G35" s="164">
        <f>+G28+G33</f>
        <v>-5066.917608333334</v>
      </c>
    </row>
    <row r="36" spans="1:7" ht="16.5">
      <c r="A36" s="118"/>
      <c r="B36" s="118"/>
      <c r="C36" s="118"/>
      <c r="D36" s="118"/>
      <c r="E36" s="118"/>
      <c r="F36" s="158"/>
      <c r="G36" s="174"/>
    </row>
    <row r="37" spans="1:7" ht="16.5">
      <c r="A37" s="152" t="s">
        <v>20</v>
      </c>
      <c r="B37" s="152"/>
      <c r="C37" s="152"/>
      <c r="D37" s="152"/>
      <c r="E37" s="152"/>
      <c r="F37" s="165"/>
      <c r="G37" s="174"/>
    </row>
    <row r="38" spans="1:7" ht="16.5">
      <c r="A38" s="118"/>
      <c r="B38" s="118"/>
      <c r="C38" s="118"/>
      <c r="D38" s="118"/>
      <c r="E38" s="118"/>
      <c r="F38" s="158"/>
      <c r="G38" s="174"/>
    </row>
    <row r="39" spans="1:7" ht="16.5">
      <c r="A39" s="118" t="s">
        <v>93</v>
      </c>
      <c r="B39" s="118"/>
      <c r="C39" s="118"/>
      <c r="D39" s="118"/>
      <c r="F39" s="156">
        <f>+'BS'!E11-'BS'!D11+'Income Statement'!F35+'BS'!E13-'BS'!D13</f>
        <v>-370.52799</v>
      </c>
      <c r="G39" s="174">
        <v>-1256.8306666666667</v>
      </c>
    </row>
    <row r="40" spans="1:7" ht="16.5">
      <c r="A40" s="118" t="s">
        <v>138</v>
      </c>
      <c r="B40" s="118"/>
      <c r="C40" s="118"/>
      <c r="D40" s="118"/>
      <c r="F40" s="156">
        <f>-F18</f>
        <v>33</v>
      </c>
      <c r="G40" s="174">
        <v>8</v>
      </c>
    </row>
    <row r="41" spans="1:7" ht="16.5">
      <c r="A41" s="118"/>
      <c r="B41" s="118"/>
      <c r="C41" s="118"/>
      <c r="D41" s="118"/>
      <c r="E41" s="118"/>
      <c r="F41" s="156"/>
      <c r="G41" s="156"/>
    </row>
    <row r="42" spans="1:7" ht="16.5">
      <c r="A42" s="152" t="s">
        <v>145</v>
      </c>
      <c r="B42" s="152"/>
      <c r="C42" s="152"/>
      <c r="D42" s="152"/>
      <c r="E42" s="152"/>
      <c r="F42" s="166">
        <f>SUM(F39:F41)</f>
        <v>-337.52799</v>
      </c>
      <c r="G42" s="166">
        <f>SUM(G39:G41)</f>
        <v>-1248.8306666666667</v>
      </c>
    </row>
    <row r="43" spans="1:7" ht="16.5">
      <c r="A43" s="118"/>
      <c r="B43" s="118"/>
      <c r="C43" s="118"/>
      <c r="D43" s="118"/>
      <c r="E43" s="118"/>
      <c r="F43" s="156"/>
      <c r="G43" s="174"/>
    </row>
    <row r="44" spans="1:7" ht="16.5">
      <c r="A44" s="152" t="s">
        <v>21</v>
      </c>
      <c r="B44" s="152"/>
      <c r="C44" s="152"/>
      <c r="D44" s="152"/>
      <c r="E44" s="152"/>
      <c r="F44" s="160"/>
      <c r="G44" s="4"/>
    </row>
    <row r="45" spans="1:7" ht="16.5">
      <c r="A45" s="118"/>
      <c r="B45" s="118"/>
      <c r="C45" s="118"/>
      <c r="D45" s="118"/>
      <c r="E45" s="118"/>
      <c r="F45" s="156"/>
      <c r="G45" s="174"/>
    </row>
    <row r="46" spans="1:7" ht="16.5">
      <c r="A46" s="118" t="s">
        <v>216</v>
      </c>
      <c r="B46" s="118"/>
      <c r="C46" s="118"/>
      <c r="D46" s="118"/>
      <c r="E46" s="118"/>
      <c r="F46" s="156">
        <f>-'BS'!E29+'BS'!D29</f>
        <v>-1500</v>
      </c>
      <c r="G46" s="174">
        <v>0</v>
      </c>
    </row>
    <row r="47" spans="1:7" ht="16.5">
      <c r="A47" s="118" t="s">
        <v>228</v>
      </c>
      <c r="B47" s="118"/>
      <c r="C47" s="118"/>
      <c r="D47" s="118"/>
      <c r="E47" s="118"/>
      <c r="F47" s="156">
        <f>-'BS'!E28-'BS'!E44+'BS'!D44+'BS'!D28</f>
        <v>226.13800000000003</v>
      </c>
      <c r="G47" s="174">
        <v>275.892</v>
      </c>
    </row>
    <row r="48" spans="1:7" ht="16.5">
      <c r="A48" s="118" t="s">
        <v>229</v>
      </c>
      <c r="B48" s="118"/>
      <c r="C48" s="118"/>
      <c r="D48" s="118"/>
      <c r="E48" s="118"/>
      <c r="F48" s="158">
        <v>0</v>
      </c>
      <c r="G48" s="174">
        <v>10252</v>
      </c>
    </row>
    <row r="49" spans="1:7" ht="16.5">
      <c r="A49" s="118"/>
      <c r="B49" s="118"/>
      <c r="C49" s="118"/>
      <c r="D49" s="118"/>
      <c r="E49" s="118"/>
      <c r="F49" s="158"/>
      <c r="G49" s="158"/>
    </row>
    <row r="50" spans="1:7" ht="16.5">
      <c r="A50" s="152" t="s">
        <v>22</v>
      </c>
      <c r="B50" s="152"/>
      <c r="C50" s="152"/>
      <c r="D50" s="152"/>
      <c r="E50" s="152"/>
      <c r="F50" s="164">
        <f>SUM(F46:F49)</f>
        <v>-1273.862</v>
      </c>
      <c r="G50" s="164">
        <f>SUM(G46:G49)</f>
        <v>10527.892</v>
      </c>
    </row>
    <row r="51" spans="1:7" ht="16.5">
      <c r="A51" s="118"/>
      <c r="B51" s="118"/>
      <c r="C51" s="118"/>
      <c r="D51" s="118"/>
      <c r="E51" s="118"/>
      <c r="F51" s="158"/>
      <c r="G51" s="174"/>
    </row>
    <row r="52" spans="1:7" ht="16.5">
      <c r="A52" s="152" t="s">
        <v>146</v>
      </c>
      <c r="B52" s="152"/>
      <c r="C52" s="152"/>
      <c r="D52" s="152"/>
      <c r="E52" s="152"/>
      <c r="F52" s="165">
        <f>F35+F42+F50</f>
        <v>-686.9948700000004</v>
      </c>
      <c r="G52" s="165">
        <f>G35+G42+G50</f>
        <v>4212.143724999999</v>
      </c>
    </row>
    <row r="53" spans="1:7" ht="16.5">
      <c r="A53" s="152" t="s">
        <v>147</v>
      </c>
      <c r="B53" s="152"/>
      <c r="C53" s="152"/>
      <c r="D53" s="152"/>
      <c r="E53" s="152"/>
      <c r="F53" s="165">
        <f>+'BS'!E21+'BS'!E20</f>
        <v>4397</v>
      </c>
      <c r="G53" s="175">
        <v>0</v>
      </c>
    </row>
    <row r="54" spans="1:7" ht="16.5">
      <c r="A54" s="152" t="s">
        <v>198</v>
      </c>
      <c r="B54" s="152"/>
      <c r="C54" s="152"/>
      <c r="D54" s="152"/>
      <c r="E54" s="152"/>
      <c r="F54" s="164">
        <f>SUM(F52:F53)</f>
        <v>3710.0051299999996</v>
      </c>
      <c r="G54" s="164">
        <f>SUM(G52:G53)</f>
        <v>4212.143724999999</v>
      </c>
    </row>
    <row r="55" spans="1:6" ht="16.5">
      <c r="A55" s="118"/>
      <c r="B55" s="118"/>
      <c r="C55" s="118"/>
      <c r="D55" s="118"/>
      <c r="E55" s="118"/>
      <c r="F55" s="158"/>
    </row>
    <row r="56" spans="1:7" ht="16.5">
      <c r="A56" s="118"/>
      <c r="B56" s="118"/>
      <c r="C56" s="118"/>
      <c r="D56" s="118"/>
      <c r="E56" s="118"/>
      <c r="F56" s="155"/>
      <c r="G56" s="118"/>
    </row>
    <row r="57" spans="1:7" ht="16.5">
      <c r="A57" s="118" t="s">
        <v>230</v>
      </c>
      <c r="B57" s="118"/>
      <c r="C57" s="118"/>
      <c r="D57" s="118"/>
      <c r="E57" s="118"/>
      <c r="F57" s="155"/>
      <c r="G57" s="118"/>
    </row>
    <row r="58" spans="1:7" ht="16.5">
      <c r="A58" s="118"/>
      <c r="B58" s="118"/>
      <c r="C58" s="118"/>
      <c r="D58" s="118"/>
      <c r="E58" s="118"/>
      <c r="F58" s="153" t="s">
        <v>232</v>
      </c>
      <c r="G58" s="154" t="s">
        <v>231</v>
      </c>
    </row>
    <row r="59" spans="1:7" ht="16.5">
      <c r="A59" s="118"/>
      <c r="B59" s="118"/>
      <c r="C59" s="118"/>
      <c r="D59" s="118"/>
      <c r="E59" s="118"/>
      <c r="F59" s="153" t="s">
        <v>1</v>
      </c>
      <c r="G59" s="154" t="s">
        <v>1</v>
      </c>
    </row>
    <row r="60" spans="1:7" ht="16.5">
      <c r="A60" s="118"/>
      <c r="B60" s="118"/>
      <c r="C60" s="118"/>
      <c r="D60" s="118"/>
      <c r="E60" s="118"/>
      <c r="F60" s="155"/>
      <c r="G60" s="118"/>
    </row>
    <row r="61" spans="1:7" ht="16.5">
      <c r="A61" s="118" t="s">
        <v>148</v>
      </c>
      <c r="B61" s="118"/>
      <c r="C61" s="118"/>
      <c r="D61" s="118"/>
      <c r="E61" s="118"/>
      <c r="F61" s="155">
        <f>+'BS'!D21</f>
        <v>1614</v>
      </c>
      <c r="G61" s="155">
        <v>1330.21</v>
      </c>
    </row>
    <row r="62" spans="1:7" ht="16.5">
      <c r="A62" s="118" t="s">
        <v>149</v>
      </c>
      <c r="B62" s="118"/>
      <c r="C62" s="118"/>
      <c r="D62" s="118"/>
      <c r="E62" s="118"/>
      <c r="F62" s="155">
        <f>+'BS'!D20</f>
        <v>2096</v>
      </c>
      <c r="G62" s="155">
        <v>2881.765</v>
      </c>
    </row>
    <row r="63" spans="1:7" ht="16.5">
      <c r="A63" s="118"/>
      <c r="B63" s="118"/>
      <c r="C63" s="118"/>
      <c r="D63" s="118"/>
      <c r="E63" s="118"/>
      <c r="F63" s="155"/>
      <c r="G63" s="155"/>
    </row>
    <row r="64" spans="1:7" ht="16.5">
      <c r="A64" s="118"/>
      <c r="B64" s="118"/>
      <c r="C64" s="118"/>
      <c r="D64" s="118"/>
      <c r="E64" s="118"/>
      <c r="F64" s="167">
        <f>SUM(F61:F63)</f>
        <v>3710</v>
      </c>
      <c r="G64" s="167">
        <f>SUM(G61:G63)</f>
        <v>4211.975</v>
      </c>
    </row>
    <row r="65" spans="1:5" ht="16.5">
      <c r="A65" s="10"/>
      <c r="E65" s="156"/>
    </row>
    <row r="67" ht="16.5">
      <c r="A67" s="56"/>
    </row>
    <row r="68" ht="16.5">
      <c r="A68" s="56"/>
    </row>
  </sheetData>
  <mergeCells count="2">
    <mergeCell ref="A1:G1"/>
    <mergeCell ref="A2:G2"/>
  </mergeCells>
  <printOptions/>
  <pageMargins left="0.92" right="0.31" top="0.6" bottom="0.3" header="0.25" footer="0.25"/>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2:I54"/>
  <sheetViews>
    <sheetView workbookViewId="0" topLeftCell="A4">
      <selection activeCell="E23" sqref="E23"/>
    </sheetView>
  </sheetViews>
  <sheetFormatPr defaultColWidth="9.140625" defaultRowHeight="12.75"/>
  <cols>
    <col min="1" max="1" width="19.140625" style="4" customWidth="1"/>
    <col min="2" max="2" width="21.57421875" style="4" customWidth="1"/>
    <col min="3" max="3" width="0.9921875" style="4" customWidth="1"/>
    <col min="4" max="7" width="20.8515625" style="4" customWidth="1"/>
    <col min="8" max="8" width="14.140625" style="4" customWidth="1"/>
    <col min="9" max="9" width="8.28125" style="4" customWidth="1"/>
    <col min="10" max="16384" width="8.8515625" style="4" customWidth="1"/>
  </cols>
  <sheetData>
    <row r="2" ht="16.5">
      <c r="H2" s="17"/>
    </row>
    <row r="3" ht="16.5">
      <c r="H3" s="17"/>
    </row>
    <row r="4" spans="1:8" ht="18.75">
      <c r="A4" s="183" t="s">
        <v>110</v>
      </c>
      <c r="B4" s="186"/>
      <c r="C4" s="186"/>
      <c r="D4" s="186"/>
      <c r="E4" s="186"/>
      <c r="F4" s="186"/>
      <c r="G4" s="186"/>
      <c r="H4" s="186"/>
    </row>
    <row r="5" spans="1:8" ht="16.5">
      <c r="A5" s="184" t="s">
        <v>246</v>
      </c>
      <c r="B5" s="186"/>
      <c r="C5" s="186"/>
      <c r="D5" s="186"/>
      <c r="E5" s="186"/>
      <c r="F5" s="186"/>
      <c r="G5" s="186"/>
      <c r="H5" s="186"/>
    </row>
    <row r="6" spans="1:3" ht="16.5">
      <c r="A6" s="18"/>
      <c r="B6" s="18"/>
      <c r="C6" s="18"/>
    </row>
    <row r="7" spans="1:3" ht="16.5">
      <c r="A7" s="18" t="s">
        <v>201</v>
      </c>
      <c r="B7" s="18"/>
      <c r="C7" s="18"/>
    </row>
    <row r="8" ht="16.5">
      <c r="A8" s="19"/>
    </row>
    <row r="11" spans="1:9" ht="16.5">
      <c r="A11" s="20"/>
      <c r="B11" s="20"/>
      <c r="C11" s="20"/>
      <c r="D11" s="187" t="s">
        <v>10</v>
      </c>
      <c r="E11" s="187"/>
      <c r="F11" s="21" t="s">
        <v>11</v>
      </c>
      <c r="G11" s="22"/>
      <c r="I11" s="20"/>
    </row>
    <row r="12" spans="1:9" ht="16.5">
      <c r="A12" s="20"/>
      <c r="B12" s="20"/>
      <c r="C12" s="20"/>
      <c r="D12" s="21" t="s">
        <v>12</v>
      </c>
      <c r="E12" s="21" t="s">
        <v>12</v>
      </c>
      <c r="F12" s="21" t="s">
        <v>13</v>
      </c>
      <c r="G12" s="22"/>
      <c r="I12" s="20"/>
    </row>
    <row r="13" spans="1:9" ht="16.5">
      <c r="A13" s="23" t="s">
        <v>14</v>
      </c>
      <c r="B13" s="23"/>
      <c r="C13" s="23"/>
      <c r="D13" s="21" t="s">
        <v>15</v>
      </c>
      <c r="E13" s="21" t="s">
        <v>16</v>
      </c>
      <c r="F13" s="21" t="s">
        <v>17</v>
      </c>
      <c r="G13" s="21" t="s">
        <v>18</v>
      </c>
      <c r="I13" s="20"/>
    </row>
    <row r="14" spans="1:9" ht="16.5">
      <c r="A14" s="20"/>
      <c r="B14" s="20"/>
      <c r="C14" s="20"/>
      <c r="D14" s="21" t="s">
        <v>1</v>
      </c>
      <c r="E14" s="21" t="s">
        <v>1</v>
      </c>
      <c r="F14" s="21" t="s">
        <v>1</v>
      </c>
      <c r="G14" s="21" t="s">
        <v>1</v>
      </c>
      <c r="I14" s="20"/>
    </row>
    <row r="15" spans="1:9" ht="16.5">
      <c r="A15" s="20"/>
      <c r="B15" s="20"/>
      <c r="C15" s="20"/>
      <c r="D15" s="22"/>
      <c r="E15" s="22"/>
      <c r="F15" s="22"/>
      <c r="G15" s="22"/>
      <c r="I15" s="20"/>
    </row>
    <row r="16" spans="1:9" ht="16.5">
      <c r="A16" s="20" t="s">
        <v>133</v>
      </c>
      <c r="B16" s="20"/>
      <c r="C16" s="20"/>
      <c r="D16" s="20">
        <v>0.095</v>
      </c>
      <c r="E16" s="20">
        <v>0</v>
      </c>
      <c r="F16" s="20">
        <v>-14</v>
      </c>
      <c r="G16" s="20">
        <f>SUM(D16:F16)</f>
        <v>-13.905</v>
      </c>
      <c r="I16" s="20"/>
    </row>
    <row r="17" ht="16.5">
      <c r="G17" s="20">
        <f>SUM(D17:F17)</f>
        <v>0</v>
      </c>
    </row>
    <row r="18" spans="1:7" ht="16.5">
      <c r="A18" s="4" t="s">
        <v>134</v>
      </c>
      <c r="D18" s="4">
        <v>9252.105</v>
      </c>
      <c r="E18" s="4">
        <v>0</v>
      </c>
      <c r="G18" s="20">
        <f>SUM(D18:F18)</f>
        <v>9252.105</v>
      </c>
    </row>
    <row r="19" ht="16.5">
      <c r="G19" s="20">
        <f>SUM(D19:F19)</f>
        <v>0</v>
      </c>
    </row>
    <row r="20" spans="1:7" ht="16.5">
      <c r="A20" s="4" t="s">
        <v>19</v>
      </c>
      <c r="D20" s="4">
        <v>0</v>
      </c>
      <c r="E20" s="4">
        <v>0</v>
      </c>
      <c r="F20" s="4">
        <f>'Income Statement'!F47</f>
        <v>792.8671299999995</v>
      </c>
      <c r="G20" s="20">
        <f>SUM(D20:F20)</f>
        <v>792.8671299999995</v>
      </c>
    </row>
    <row r="22" spans="1:7" ht="17.25" thickBot="1">
      <c r="A22" s="4" t="s">
        <v>132</v>
      </c>
      <c r="C22" s="19"/>
      <c r="D22" s="53">
        <f>SUM(D16:D21)</f>
        <v>9252.199999999999</v>
      </c>
      <c r="E22" s="53">
        <v>0</v>
      </c>
      <c r="F22" s="53">
        <v>779</v>
      </c>
      <c r="G22" s="53">
        <f>SUM(G16:G21)</f>
        <v>10031.067129999998</v>
      </c>
    </row>
    <row r="23" spans="4:8" ht="17.25" thickTop="1">
      <c r="D23" s="20"/>
      <c r="E23" s="20"/>
      <c r="F23" s="20"/>
      <c r="G23" s="20"/>
      <c r="H23" s="20"/>
    </row>
    <row r="24" spans="4:8" ht="16.5">
      <c r="D24" s="20"/>
      <c r="E24" s="20"/>
      <c r="F24" s="20"/>
      <c r="G24" s="20"/>
      <c r="H24" s="20"/>
    </row>
    <row r="25" spans="4:8" ht="16.5">
      <c r="D25" s="20"/>
      <c r="E25" s="20"/>
      <c r="F25" s="20"/>
      <c r="G25" s="20"/>
      <c r="H25" s="20"/>
    </row>
    <row r="26" spans="4:8" ht="16.5">
      <c r="D26" s="20"/>
      <c r="E26" s="20"/>
      <c r="F26" s="20"/>
      <c r="G26" s="20"/>
      <c r="H26" s="20"/>
    </row>
    <row r="27" spans="2:3" ht="16.5">
      <c r="B27" s="19"/>
      <c r="C27" s="19"/>
    </row>
    <row r="28" spans="2:3" ht="16.5">
      <c r="B28" s="19"/>
      <c r="C28" s="19"/>
    </row>
    <row r="29" spans="2:3" ht="16.5">
      <c r="B29" s="19"/>
      <c r="C29" s="19"/>
    </row>
    <row r="30" spans="4:7" ht="16.5">
      <c r="D30" s="28"/>
      <c r="E30" s="28"/>
      <c r="F30" s="28"/>
      <c r="G30" s="28"/>
    </row>
    <row r="31" spans="4:7" ht="16.5">
      <c r="D31" s="28"/>
      <c r="E31" s="28"/>
      <c r="F31" s="28"/>
      <c r="G31" s="28"/>
    </row>
    <row r="32" spans="4:7" ht="16.5">
      <c r="D32" s="24"/>
      <c r="E32" s="24"/>
      <c r="F32" s="24"/>
      <c r="G32" s="24"/>
    </row>
    <row r="33" spans="1:7" ht="16.5">
      <c r="A33" s="27"/>
      <c r="D33" s="29"/>
      <c r="E33" s="29"/>
      <c r="F33" s="29"/>
      <c r="G33" s="29"/>
    </row>
    <row r="34" spans="1:7" ht="16.5">
      <c r="A34" s="24"/>
      <c r="D34" s="30"/>
      <c r="E34" s="30"/>
      <c r="F34" s="30"/>
      <c r="G34" s="30"/>
    </row>
    <row r="35" spans="1:7" ht="16.5">
      <c r="A35" s="24"/>
      <c r="D35" s="31"/>
      <c r="E35" s="31"/>
      <c r="F35" s="31"/>
      <c r="G35" s="31"/>
    </row>
    <row r="36" spans="1:7" ht="16.5">
      <c r="A36" s="24"/>
      <c r="D36" s="31"/>
      <c r="E36" s="31"/>
      <c r="F36" s="31"/>
      <c r="G36" s="31"/>
    </row>
    <row r="37" spans="1:8" ht="16.5">
      <c r="A37" s="24"/>
      <c r="D37" s="31"/>
      <c r="E37" s="31"/>
      <c r="F37" s="31"/>
      <c r="G37" s="31"/>
      <c r="H37" s="20"/>
    </row>
    <row r="38" spans="1:8" ht="16.5">
      <c r="A38" s="24"/>
      <c r="D38" s="31"/>
      <c r="E38" s="31"/>
      <c r="F38" s="31"/>
      <c r="G38" s="31"/>
      <c r="H38" s="20"/>
    </row>
    <row r="39" spans="1:8" ht="16.5">
      <c r="A39" s="24"/>
      <c r="D39" s="31"/>
      <c r="E39" s="31"/>
      <c r="F39" s="31"/>
      <c r="G39" s="31"/>
      <c r="H39" s="20"/>
    </row>
    <row r="40" spans="1:8" ht="16.5">
      <c r="A40" s="24"/>
      <c r="D40" s="31"/>
      <c r="E40" s="31"/>
      <c r="F40" s="31"/>
      <c r="G40" s="31"/>
      <c r="H40" s="20"/>
    </row>
    <row r="41" spans="1:8" ht="16.5">
      <c r="A41" s="27"/>
      <c r="D41" s="36"/>
      <c r="E41" s="36"/>
      <c r="F41" s="36"/>
      <c r="G41" s="36"/>
      <c r="H41" s="20"/>
    </row>
    <row r="42" spans="1:8" ht="16.5">
      <c r="A42" s="24"/>
      <c r="D42" s="31"/>
      <c r="E42" s="31"/>
      <c r="F42" s="31"/>
      <c r="G42" s="31"/>
      <c r="H42" s="20"/>
    </row>
    <row r="43" spans="1:8" ht="16.5">
      <c r="A43" s="24"/>
      <c r="D43" s="31"/>
      <c r="E43" s="31"/>
      <c r="F43" s="31"/>
      <c r="G43" s="31"/>
      <c r="H43" s="20"/>
    </row>
    <row r="44" spans="1:8" ht="16.5">
      <c r="A44" s="24"/>
      <c r="D44" s="31"/>
      <c r="E44" s="31"/>
      <c r="F44" s="31"/>
      <c r="G44" s="31"/>
      <c r="H44" s="20"/>
    </row>
    <row r="45" spans="1:8" ht="16.5">
      <c r="A45" s="24"/>
      <c r="D45" s="31"/>
      <c r="E45" s="31"/>
      <c r="F45" s="31"/>
      <c r="G45" s="31"/>
      <c r="H45" s="20"/>
    </row>
    <row r="46" spans="1:8" ht="16.5">
      <c r="A46" s="24"/>
      <c r="D46" s="31"/>
      <c r="E46" s="31"/>
      <c r="F46" s="31"/>
      <c r="G46" s="31"/>
      <c r="H46" s="20"/>
    </row>
    <row r="47" spans="1:8" ht="16.5">
      <c r="A47" s="24"/>
      <c r="D47" s="31"/>
      <c r="E47" s="31"/>
      <c r="F47" s="31"/>
      <c r="G47" s="31"/>
      <c r="H47" s="20"/>
    </row>
    <row r="48" spans="1:8" ht="16.5">
      <c r="A48" s="24"/>
      <c r="D48" s="31"/>
      <c r="E48" s="31"/>
      <c r="F48" s="31"/>
      <c r="G48" s="31"/>
      <c r="H48" s="20"/>
    </row>
    <row r="49" spans="1:8" ht="16.5">
      <c r="A49" s="24"/>
      <c r="D49" s="31"/>
      <c r="E49" s="31"/>
      <c r="F49" s="31"/>
      <c r="G49" s="31"/>
      <c r="H49" s="20"/>
    </row>
    <row r="50" spans="1:8" ht="16.5">
      <c r="A50" s="27"/>
      <c r="D50" s="36"/>
      <c r="E50" s="36"/>
      <c r="F50" s="36"/>
      <c r="G50" s="36"/>
      <c r="H50" s="20"/>
    </row>
    <row r="51" spans="1:8" ht="16.5">
      <c r="A51" s="24"/>
      <c r="D51" s="20"/>
      <c r="E51" s="20"/>
      <c r="F51" s="20"/>
      <c r="G51" s="20"/>
      <c r="H51" s="20"/>
    </row>
    <row r="52" spans="1:8" ht="16.5">
      <c r="A52" s="24"/>
      <c r="D52" s="20"/>
      <c r="E52" s="20"/>
      <c r="F52" s="20"/>
      <c r="G52" s="20"/>
      <c r="H52" s="20"/>
    </row>
    <row r="53" spans="1:8" ht="16.5">
      <c r="A53" s="24"/>
      <c r="D53" s="20"/>
      <c r="E53" s="20"/>
      <c r="F53" s="20"/>
      <c r="G53" s="20"/>
      <c r="H53" s="20"/>
    </row>
    <row r="54" spans="1:8" ht="16.5">
      <c r="A54" s="24"/>
      <c r="D54" s="20"/>
      <c r="E54" s="20"/>
      <c r="F54" s="20"/>
      <c r="G54" s="20"/>
      <c r="H54" s="20"/>
    </row>
  </sheetData>
  <mergeCells count="3">
    <mergeCell ref="A4:H4"/>
    <mergeCell ref="A5:H5"/>
    <mergeCell ref="D11:E11"/>
  </mergeCells>
  <printOptions/>
  <pageMargins left="1.38" right="0.64" top="0.5" bottom="0.58" header="0.5" footer="0.5"/>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M78"/>
  <sheetViews>
    <sheetView workbookViewId="0" topLeftCell="A1">
      <selection activeCell="A2" sqref="A2:G2"/>
    </sheetView>
  </sheetViews>
  <sheetFormatPr defaultColWidth="9.140625" defaultRowHeight="12.75"/>
  <cols>
    <col min="1" max="1" width="5.7109375" style="59" customWidth="1"/>
    <col min="2" max="2" width="6.57421875" style="65" customWidth="1"/>
    <col min="3" max="3" width="41.421875" style="65" customWidth="1"/>
    <col min="4" max="4" width="12.00390625" style="65" customWidth="1"/>
    <col min="5" max="5" width="12.57421875" style="65" customWidth="1"/>
    <col min="6" max="6" width="12.7109375" style="65" customWidth="1"/>
    <col min="7" max="7" width="13.28125" style="65" customWidth="1"/>
    <col min="8" max="8" width="15.421875" style="65" customWidth="1"/>
    <col min="9" max="9" width="6.57421875" style="37" customWidth="1"/>
    <col min="10" max="11" width="8.8515625" style="37" customWidth="1"/>
    <col min="12" max="16384" width="8.8515625" style="1" customWidth="1"/>
  </cols>
  <sheetData>
    <row r="1" spans="1:7" ht="16.5">
      <c r="A1" s="188" t="s">
        <v>110</v>
      </c>
      <c r="B1" s="189"/>
      <c r="C1" s="189"/>
      <c r="D1" s="189"/>
      <c r="E1" s="189"/>
      <c r="F1" s="189"/>
      <c r="G1" s="189"/>
    </row>
    <row r="2" spans="1:7" ht="16.5">
      <c r="A2" s="184" t="s">
        <v>246</v>
      </c>
      <c r="B2" s="190"/>
      <c r="C2" s="190"/>
      <c r="D2" s="190"/>
      <c r="E2" s="190"/>
      <c r="F2" s="190"/>
      <c r="G2" s="190"/>
    </row>
    <row r="3" spans="1:6" ht="16.5">
      <c r="A3" s="64"/>
      <c r="B3" s="66"/>
      <c r="C3" s="66"/>
      <c r="D3" s="66"/>
      <c r="E3" s="66"/>
      <c r="F3" s="66"/>
    </row>
    <row r="4" ht="16.5">
      <c r="A4" s="67"/>
    </row>
    <row r="5" spans="1:2" ht="16.5">
      <c r="A5" s="59" t="s">
        <v>23</v>
      </c>
      <c r="B5" s="59" t="s">
        <v>131</v>
      </c>
    </row>
    <row r="6" ht="16.5">
      <c r="B6" s="59"/>
    </row>
    <row r="8" spans="1:2" ht="16.5">
      <c r="A8" s="59" t="s">
        <v>24</v>
      </c>
      <c r="B8" s="59" t="s">
        <v>25</v>
      </c>
    </row>
    <row r="9" spans="1:8" s="37" customFormat="1" ht="16.5">
      <c r="A9" s="59"/>
      <c r="B9" s="65" t="s">
        <v>202</v>
      </c>
      <c r="C9" s="65"/>
      <c r="D9" s="65"/>
      <c r="E9" s="65"/>
      <c r="F9" s="65"/>
      <c r="G9" s="65"/>
      <c r="H9" s="65"/>
    </row>
    <row r="10" spans="1:8" s="37" customFormat="1" ht="16.5">
      <c r="A10" s="59"/>
      <c r="B10" s="65" t="s">
        <v>241</v>
      </c>
      <c r="C10" s="65"/>
      <c r="D10" s="65"/>
      <c r="E10" s="65"/>
      <c r="F10" s="65"/>
      <c r="G10" s="65"/>
      <c r="H10" s="65"/>
    </row>
    <row r="11" spans="1:13" s="37" customFormat="1" ht="16.5">
      <c r="A11" s="59"/>
      <c r="B11" s="65" t="s">
        <v>101</v>
      </c>
      <c r="C11" s="65"/>
      <c r="D11" s="68"/>
      <c r="E11" s="56"/>
      <c r="F11" s="68"/>
      <c r="G11" s="56"/>
      <c r="H11" s="68"/>
      <c r="I11" s="24"/>
      <c r="J11" s="40"/>
      <c r="K11" s="24"/>
      <c r="L11" s="40"/>
      <c r="M11" s="24"/>
    </row>
    <row r="12" spans="1:13" s="37" customFormat="1" ht="16.5">
      <c r="A12" s="59"/>
      <c r="B12" s="65" t="s">
        <v>214</v>
      </c>
      <c r="C12" s="65"/>
      <c r="D12" s="56"/>
      <c r="E12" s="56"/>
      <c r="F12" s="56"/>
      <c r="G12" s="56"/>
      <c r="H12" s="56"/>
      <c r="I12" s="24"/>
      <c r="J12" s="24"/>
      <c r="K12" s="24"/>
      <c r="L12" s="24"/>
      <c r="M12" s="24"/>
    </row>
    <row r="13" spans="1:13" s="37" customFormat="1" ht="16.5">
      <c r="A13" s="59"/>
      <c r="B13" s="56"/>
      <c r="C13" s="56"/>
      <c r="D13" s="56"/>
      <c r="E13" s="56"/>
      <c r="F13" s="56"/>
      <c r="G13" s="56"/>
      <c r="H13" s="56"/>
      <c r="I13" s="24"/>
      <c r="J13" s="24"/>
      <c r="K13" s="24"/>
      <c r="L13" s="24"/>
      <c r="M13" s="24"/>
    </row>
    <row r="15" spans="1:2" ht="13.5" customHeight="1">
      <c r="A15" s="59" t="s">
        <v>26</v>
      </c>
      <c r="B15" s="59" t="s">
        <v>69</v>
      </c>
    </row>
    <row r="16" ht="13.5" customHeight="1">
      <c r="B16" s="70" t="s">
        <v>203</v>
      </c>
    </row>
    <row r="17" ht="13.5" customHeight="1">
      <c r="B17" s="71" t="s">
        <v>191</v>
      </c>
    </row>
    <row r="18" ht="13.5" customHeight="1"/>
    <row r="19" ht="13.5" customHeight="1"/>
    <row r="20" spans="1:2" ht="13.5" customHeight="1">
      <c r="A20" s="59" t="s">
        <v>27</v>
      </c>
      <c r="B20" s="59" t="s">
        <v>70</v>
      </c>
    </row>
    <row r="21" ht="13.5" customHeight="1">
      <c r="B21" s="65" t="s">
        <v>208</v>
      </c>
    </row>
    <row r="22" ht="16.5">
      <c r="B22" s="65" t="s">
        <v>30</v>
      </c>
    </row>
    <row r="25" spans="1:2" ht="16.5">
      <c r="A25" s="59" t="s">
        <v>29</v>
      </c>
      <c r="B25" s="59" t="s">
        <v>32</v>
      </c>
    </row>
    <row r="26" ht="16.5">
      <c r="B26" s="65" t="s">
        <v>95</v>
      </c>
    </row>
    <row r="27" ht="16.5">
      <c r="B27" s="65" t="s">
        <v>207</v>
      </c>
    </row>
    <row r="30" spans="1:2" ht="16.5">
      <c r="A30" s="59" t="s">
        <v>31</v>
      </c>
      <c r="B30" s="59" t="s">
        <v>4</v>
      </c>
    </row>
    <row r="31" spans="1:13" s="37" customFormat="1" ht="16.5">
      <c r="A31" s="59"/>
      <c r="B31" s="69" t="s">
        <v>234</v>
      </c>
      <c r="C31" s="69"/>
      <c r="D31" s="69"/>
      <c r="E31" s="69"/>
      <c r="F31" s="69"/>
      <c r="G31" s="69"/>
      <c r="H31" s="69"/>
      <c r="I31" s="47"/>
      <c r="J31" s="47"/>
      <c r="K31" s="47"/>
      <c r="L31" s="47"/>
      <c r="M31" s="47"/>
    </row>
    <row r="32" spans="1:13" s="37" customFormat="1" ht="15.75" customHeight="1">
      <c r="A32" s="59"/>
      <c r="B32" s="69" t="s">
        <v>235</v>
      </c>
      <c r="C32" s="69"/>
      <c r="D32" s="69"/>
      <c r="E32" s="69"/>
      <c r="F32" s="69"/>
      <c r="G32" s="69"/>
      <c r="H32" s="69"/>
      <c r="I32" s="47"/>
      <c r="J32" s="47"/>
      <c r="K32" s="47"/>
      <c r="L32" s="47"/>
      <c r="M32" s="47"/>
    </row>
    <row r="34" spans="1:2" ht="16.5">
      <c r="A34" s="59" t="s">
        <v>33</v>
      </c>
      <c r="B34" s="59" t="s">
        <v>71</v>
      </c>
    </row>
    <row r="35" ht="16.5">
      <c r="B35" s="65" t="s">
        <v>94</v>
      </c>
    </row>
    <row r="37" ht="16.5">
      <c r="B37" s="59" t="s">
        <v>204</v>
      </c>
    </row>
    <row r="38" ht="16.5">
      <c r="B38" s="65" t="s">
        <v>205</v>
      </c>
    </row>
    <row r="39" ht="16.5">
      <c r="B39" s="65" t="s">
        <v>240</v>
      </c>
    </row>
    <row r="42" spans="1:2" ht="13.5" customHeight="1">
      <c r="A42" s="59" t="s">
        <v>35</v>
      </c>
      <c r="B42" s="59" t="s">
        <v>28</v>
      </c>
    </row>
    <row r="43" ht="13.5" customHeight="1">
      <c r="B43" s="65" t="s">
        <v>206</v>
      </c>
    </row>
    <row r="44" ht="13.5" customHeight="1"/>
    <row r="46" spans="1:2" ht="16.5">
      <c r="A46" s="59" t="s">
        <v>37</v>
      </c>
      <c r="B46" s="59" t="s">
        <v>34</v>
      </c>
    </row>
    <row r="47" ht="16.5">
      <c r="B47" s="65" t="s">
        <v>215</v>
      </c>
    </row>
    <row r="49" spans="1:2" s="65" customFormat="1" ht="16.5">
      <c r="A49" s="59" t="s">
        <v>38</v>
      </c>
      <c r="B49" s="60" t="s">
        <v>223</v>
      </c>
    </row>
    <row r="50" spans="1:2" s="65" customFormat="1" ht="16.5">
      <c r="A50" s="59"/>
      <c r="B50" s="56" t="s">
        <v>222</v>
      </c>
    </row>
    <row r="51" s="65" customFormat="1" ht="16.5">
      <c r="A51" s="59"/>
    </row>
    <row r="53" spans="1:2" ht="16.5">
      <c r="A53" s="59" t="s">
        <v>73</v>
      </c>
      <c r="B53" s="59" t="s">
        <v>72</v>
      </c>
    </row>
    <row r="54" ht="16.5">
      <c r="B54" s="70" t="s">
        <v>103</v>
      </c>
    </row>
    <row r="56" spans="2:3" ht="16.5">
      <c r="B56" s="72"/>
      <c r="C56" s="65" t="s">
        <v>83</v>
      </c>
    </row>
    <row r="57" spans="1:2" ht="16.5">
      <c r="A57" s="77" t="s">
        <v>75</v>
      </c>
      <c r="B57" s="59" t="s">
        <v>74</v>
      </c>
    </row>
    <row r="58" spans="2:13" ht="16.5">
      <c r="B58" s="73" t="s">
        <v>182</v>
      </c>
      <c r="C58" s="73"/>
      <c r="D58" s="73"/>
      <c r="E58" s="73"/>
      <c r="F58" s="73"/>
      <c r="G58" s="73"/>
      <c r="H58" s="73"/>
      <c r="I58" s="46"/>
      <c r="J58" s="46"/>
      <c r="K58" s="46"/>
      <c r="L58" s="46"/>
      <c r="M58" s="46"/>
    </row>
    <row r="59" spans="2:13" ht="16.5">
      <c r="B59" s="69" t="s">
        <v>183</v>
      </c>
      <c r="C59" s="69"/>
      <c r="D59" s="69"/>
      <c r="E59" s="69"/>
      <c r="F59" s="69"/>
      <c r="G59" s="69"/>
      <c r="H59" s="69"/>
      <c r="I59" s="47"/>
      <c r="J59" s="47"/>
      <c r="K59" s="47"/>
      <c r="L59" s="47"/>
      <c r="M59" s="47"/>
    </row>
    <row r="60" spans="2:8" ht="16.5">
      <c r="B60" s="74"/>
      <c r="C60" s="74"/>
      <c r="D60" s="74"/>
      <c r="E60" s="75"/>
      <c r="F60" s="75"/>
      <c r="G60" s="75"/>
      <c r="H60" s="74"/>
    </row>
    <row r="61" spans="2:6" ht="16.5">
      <c r="B61" s="72"/>
      <c r="F61" s="76"/>
    </row>
    <row r="62" spans="1:2" ht="13.5" customHeight="1">
      <c r="A62" s="59" t="s">
        <v>76</v>
      </c>
      <c r="B62" s="59" t="s">
        <v>36</v>
      </c>
    </row>
    <row r="63" ht="16.5">
      <c r="B63" s="78" t="s">
        <v>218</v>
      </c>
    </row>
    <row r="64" ht="16.5">
      <c r="B64" s="70"/>
    </row>
    <row r="66" spans="1:2" ht="16.5">
      <c r="A66" s="59" t="s">
        <v>221</v>
      </c>
      <c r="B66" s="59" t="s">
        <v>77</v>
      </c>
    </row>
    <row r="67" ht="16.5">
      <c r="B67" s="65" t="s">
        <v>109</v>
      </c>
    </row>
    <row r="70" spans="2:7" ht="16.5">
      <c r="B70" s="59"/>
      <c r="F70" s="79"/>
      <c r="G70" s="79"/>
    </row>
    <row r="71" spans="6:7" ht="16.5">
      <c r="F71" s="80"/>
      <c r="G71" s="80"/>
    </row>
    <row r="72" spans="6:7" ht="16.5">
      <c r="F72" s="81"/>
      <c r="G72" s="81"/>
    </row>
    <row r="73" spans="6:7" ht="16.5">
      <c r="F73" s="81"/>
      <c r="G73" s="81"/>
    </row>
    <row r="74" spans="6:7" ht="16.5">
      <c r="F74" s="82"/>
      <c r="G74" s="61"/>
    </row>
    <row r="75" spans="6:7" ht="16.5">
      <c r="F75" s="61"/>
      <c r="G75" s="61"/>
    </row>
    <row r="76" spans="6:7" ht="16.5">
      <c r="F76" s="83"/>
      <c r="G76" s="83"/>
    </row>
    <row r="77" spans="6:7" ht="16.5">
      <c r="F77" s="74"/>
      <c r="G77" s="74"/>
    </row>
    <row r="78" spans="6:7" ht="16.5">
      <c r="F78" s="74"/>
      <c r="G78" s="74"/>
    </row>
  </sheetData>
  <mergeCells count="2">
    <mergeCell ref="A1:G1"/>
    <mergeCell ref="A2:G2"/>
  </mergeCells>
  <printOptions/>
  <pageMargins left="0.62" right="0.2" top="0.62" bottom="0.62" header="0.34" footer="0.45"/>
  <pageSetup fitToHeight="2"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Q106"/>
  <sheetViews>
    <sheetView workbookViewId="0" topLeftCell="A81">
      <selection activeCell="E95" sqref="E95"/>
    </sheetView>
  </sheetViews>
  <sheetFormatPr defaultColWidth="9.140625" defaultRowHeight="12.75"/>
  <cols>
    <col min="1" max="1" width="5.57421875" style="85" customWidth="1"/>
    <col min="2" max="2" width="6.421875" style="84" customWidth="1"/>
    <col min="3" max="3" width="36.00390625" style="84" customWidth="1"/>
    <col min="4" max="4" width="16.57421875" style="84" customWidth="1"/>
    <col min="5" max="8" width="22.57421875" style="84" customWidth="1"/>
    <col min="9" max="9" width="14.421875" style="84" customWidth="1"/>
    <col min="10" max="10" width="1.421875" style="84" customWidth="1"/>
    <col min="11" max="11" width="16.7109375" style="84" customWidth="1"/>
    <col min="12" max="12" width="9.421875" style="84" customWidth="1"/>
    <col min="13" max="13" width="8.8515625" style="5" customWidth="1"/>
    <col min="14" max="14" width="4.421875" style="5" customWidth="1"/>
    <col min="15" max="16384" width="8.8515625" style="5" customWidth="1"/>
  </cols>
  <sheetData>
    <row r="1" spans="1:11" ht="16.5">
      <c r="A1" s="188" t="s">
        <v>110</v>
      </c>
      <c r="B1" s="189"/>
      <c r="C1" s="189"/>
      <c r="D1" s="189"/>
      <c r="E1" s="189"/>
      <c r="F1" s="189"/>
      <c r="G1" s="189"/>
      <c r="H1" s="64"/>
      <c r="I1" s="64"/>
      <c r="J1" s="64"/>
      <c r="K1" s="64"/>
    </row>
    <row r="2" spans="1:11" ht="16.5">
      <c r="A2" s="184" t="s">
        <v>246</v>
      </c>
      <c r="B2" s="190"/>
      <c r="C2" s="190"/>
      <c r="D2" s="190"/>
      <c r="E2" s="190"/>
      <c r="F2" s="190"/>
      <c r="G2" s="190"/>
      <c r="H2" s="66"/>
      <c r="I2" s="66"/>
      <c r="J2" s="66"/>
      <c r="K2" s="66"/>
    </row>
    <row r="3" ht="16.5">
      <c r="A3" s="67"/>
    </row>
    <row r="4" ht="16.5">
      <c r="A4" s="67"/>
    </row>
    <row r="5" spans="1:2" ht="15" customHeight="1">
      <c r="A5" s="85" t="s">
        <v>39</v>
      </c>
      <c r="B5" s="59" t="s">
        <v>102</v>
      </c>
    </row>
    <row r="8" spans="1:2" ht="16.5">
      <c r="A8" s="85" t="s">
        <v>40</v>
      </c>
      <c r="B8" s="116" t="s">
        <v>225</v>
      </c>
    </row>
    <row r="9" ht="16.5">
      <c r="B9" s="116"/>
    </row>
    <row r="10" ht="16.5">
      <c r="B10" s="182" t="s">
        <v>247</v>
      </c>
    </row>
    <row r="11" ht="16.5">
      <c r="B11" s="65" t="s">
        <v>253</v>
      </c>
    </row>
    <row r="12" ht="16.5">
      <c r="B12" s="65" t="s">
        <v>248</v>
      </c>
    </row>
    <row r="13" ht="16.5">
      <c r="B13" s="71"/>
    </row>
    <row r="14" spans="2:7" ht="16.5">
      <c r="B14" s="171" t="s">
        <v>224</v>
      </c>
      <c r="D14" s="171"/>
      <c r="E14" s="171"/>
      <c r="F14" s="171"/>
      <c r="G14" s="171"/>
    </row>
    <row r="15" spans="2:7" ht="16.5">
      <c r="B15" s="172"/>
      <c r="C15" s="172"/>
      <c r="D15" s="172"/>
      <c r="E15" s="172"/>
      <c r="F15" s="172"/>
      <c r="G15" s="172"/>
    </row>
    <row r="16" spans="2:7" ht="16.5">
      <c r="B16" s="69" t="s">
        <v>250</v>
      </c>
      <c r="D16" s="173"/>
      <c r="E16" s="173"/>
      <c r="F16" s="173"/>
      <c r="G16" s="173"/>
    </row>
    <row r="17" spans="2:7" ht="16.5">
      <c r="B17" s="69" t="s">
        <v>249</v>
      </c>
      <c r="C17" s="65"/>
      <c r="D17" s="65"/>
      <c r="E17" s="65"/>
      <c r="F17" s="65"/>
      <c r="G17" s="65"/>
    </row>
    <row r="18" ht="16.5">
      <c r="B18" s="101" t="s">
        <v>251</v>
      </c>
    </row>
    <row r="19" s="84" customFormat="1" ht="16.5">
      <c r="A19" s="85"/>
    </row>
    <row r="20" spans="1:2" ht="16.5">
      <c r="A20" s="85" t="s">
        <v>41</v>
      </c>
      <c r="B20" s="59" t="s">
        <v>96</v>
      </c>
    </row>
    <row r="21" ht="16.5" customHeight="1">
      <c r="B21" s="65" t="s">
        <v>97</v>
      </c>
    </row>
    <row r="22" ht="16.5">
      <c r="B22" s="65" t="s">
        <v>98</v>
      </c>
    </row>
    <row r="24" spans="2:12" ht="16.5">
      <c r="B24" s="65"/>
      <c r="C24" s="65"/>
      <c r="D24" s="65"/>
      <c r="E24" s="65"/>
      <c r="F24" s="65"/>
      <c r="G24" s="65"/>
      <c r="H24" s="65"/>
      <c r="I24" s="65"/>
      <c r="J24" s="65"/>
      <c r="K24" s="65"/>
      <c r="L24" s="65"/>
    </row>
    <row r="25" spans="1:2" ht="16.5">
      <c r="A25" s="85" t="s">
        <v>42</v>
      </c>
      <c r="B25" s="59" t="s">
        <v>44</v>
      </c>
    </row>
    <row r="26" ht="16.5">
      <c r="B26" s="65" t="s">
        <v>68</v>
      </c>
    </row>
    <row r="29" spans="1:2" ht="16.5">
      <c r="A29" s="85" t="s">
        <v>43</v>
      </c>
      <c r="B29" s="59" t="s">
        <v>2</v>
      </c>
    </row>
    <row r="30" spans="2:11" ht="16.5">
      <c r="B30" s="56"/>
      <c r="C30" s="56"/>
      <c r="D30" s="5"/>
      <c r="E30" s="55" t="s">
        <v>150</v>
      </c>
      <c r="F30" s="55" t="s">
        <v>151</v>
      </c>
      <c r="G30" s="5"/>
      <c r="H30" s="56"/>
      <c r="I30" s="5"/>
      <c r="J30" s="56"/>
      <c r="K30" s="86"/>
    </row>
    <row r="31" spans="2:11" ht="16.5">
      <c r="B31" s="56"/>
      <c r="C31" s="56"/>
      <c r="D31" s="5"/>
      <c r="E31" s="55" t="s">
        <v>57</v>
      </c>
      <c r="F31" s="55" t="s">
        <v>57</v>
      </c>
      <c r="G31" s="5"/>
      <c r="H31" s="56"/>
      <c r="I31" s="5"/>
      <c r="J31" s="56"/>
      <c r="K31" s="86"/>
    </row>
    <row r="32" spans="2:11" ht="16.5">
      <c r="B32" s="56"/>
      <c r="C32" s="56"/>
      <c r="D32" s="5"/>
      <c r="E32" s="55" t="s">
        <v>154</v>
      </c>
      <c r="F32" s="55" t="str">
        <f>E32</f>
        <v>ENDED 30 JUNE 05</v>
      </c>
      <c r="G32" s="5"/>
      <c r="H32" s="56"/>
      <c r="I32" s="5"/>
      <c r="J32" s="56"/>
      <c r="K32" s="86"/>
    </row>
    <row r="33" spans="2:11" ht="16.5">
      <c r="B33" s="56"/>
      <c r="C33" s="56"/>
      <c r="D33" s="5"/>
      <c r="E33" s="55" t="s">
        <v>1</v>
      </c>
      <c r="F33" s="55" t="s">
        <v>1</v>
      </c>
      <c r="G33" s="5"/>
      <c r="H33" s="56"/>
      <c r="I33" s="5"/>
      <c r="J33" s="56"/>
      <c r="K33" s="86"/>
    </row>
    <row r="34" spans="2:11" ht="16.5">
      <c r="B34" s="56" t="s">
        <v>152</v>
      </c>
      <c r="C34" s="56"/>
      <c r="D34" s="5"/>
      <c r="E34" s="62">
        <v>0</v>
      </c>
      <c r="F34" s="62">
        <v>20</v>
      </c>
      <c r="G34" s="5"/>
      <c r="H34" s="62"/>
      <c r="I34" s="5"/>
      <c r="J34" s="56"/>
      <c r="K34" s="86"/>
    </row>
    <row r="35" spans="2:11" ht="16.5">
      <c r="B35" s="56"/>
      <c r="C35" s="56"/>
      <c r="D35" s="56"/>
      <c r="E35" s="56"/>
      <c r="F35" s="56"/>
      <c r="G35" s="56"/>
      <c r="H35" s="56"/>
      <c r="I35" s="56"/>
      <c r="J35" s="56"/>
      <c r="K35" s="86"/>
    </row>
    <row r="36" spans="2:11" ht="16.5">
      <c r="B36" s="56" t="s">
        <v>155</v>
      </c>
      <c r="C36" s="56"/>
      <c r="D36" s="56"/>
      <c r="E36" s="56"/>
      <c r="F36" s="56"/>
      <c r="G36" s="56"/>
      <c r="H36" s="56"/>
      <c r="I36" s="56"/>
      <c r="J36" s="56"/>
      <c r="K36" s="87"/>
    </row>
    <row r="37" spans="2:11" ht="16.5">
      <c r="B37" s="56" t="s">
        <v>153</v>
      </c>
      <c r="C37" s="56"/>
      <c r="D37" s="56"/>
      <c r="E37" s="56"/>
      <c r="F37" s="56"/>
      <c r="G37" s="56"/>
      <c r="H37" s="56"/>
      <c r="I37" s="56"/>
      <c r="J37" s="56"/>
      <c r="K37" s="88"/>
    </row>
    <row r="38" spans="2:11" ht="16.5">
      <c r="B38" s="56" t="s">
        <v>156</v>
      </c>
      <c r="C38" s="56"/>
      <c r="D38" s="56"/>
      <c r="E38" s="56"/>
      <c r="F38" s="56"/>
      <c r="G38" s="56"/>
      <c r="H38" s="56"/>
      <c r="I38" s="56"/>
      <c r="J38" s="56"/>
      <c r="K38" s="88"/>
    </row>
    <row r="39" spans="2:11" ht="16.5">
      <c r="B39" s="56" t="s">
        <v>157</v>
      </c>
      <c r="C39" s="56"/>
      <c r="D39" s="56"/>
      <c r="E39" s="56"/>
      <c r="F39" s="56"/>
      <c r="G39" s="56"/>
      <c r="H39" s="56"/>
      <c r="I39" s="56"/>
      <c r="J39" s="56"/>
      <c r="K39" s="89"/>
    </row>
    <row r="40" spans="2:11" ht="16.5">
      <c r="B40" s="56" t="s">
        <v>219</v>
      </c>
      <c r="C40" s="56"/>
      <c r="D40" s="56"/>
      <c r="E40" s="56"/>
      <c r="F40" s="56"/>
      <c r="G40" s="56"/>
      <c r="H40" s="56"/>
      <c r="I40" s="56"/>
      <c r="J40" s="56"/>
      <c r="K40" s="89"/>
    </row>
    <row r="41" spans="2:11" ht="16.5">
      <c r="B41" s="56"/>
      <c r="C41" s="56"/>
      <c r="D41" s="56"/>
      <c r="E41" s="56"/>
      <c r="F41" s="56"/>
      <c r="G41" s="56"/>
      <c r="H41" s="56"/>
      <c r="I41" s="56"/>
      <c r="J41" s="56"/>
      <c r="K41" s="89"/>
    </row>
    <row r="43" spans="1:2" ht="16.5">
      <c r="A43" s="85" t="s">
        <v>45</v>
      </c>
      <c r="B43" s="59" t="s">
        <v>82</v>
      </c>
    </row>
    <row r="44" ht="16.5">
      <c r="B44" s="65" t="s">
        <v>213</v>
      </c>
    </row>
    <row r="45" ht="16.5">
      <c r="B45" s="65"/>
    </row>
    <row r="46" ht="15" customHeight="1"/>
    <row r="47" spans="1:2" ht="15" customHeight="1">
      <c r="A47" s="85" t="s">
        <v>46</v>
      </c>
      <c r="B47" s="59" t="s">
        <v>80</v>
      </c>
    </row>
    <row r="48" ht="15" customHeight="1">
      <c r="B48" s="65" t="s">
        <v>211</v>
      </c>
    </row>
    <row r="49" ht="15" customHeight="1">
      <c r="B49" s="65"/>
    </row>
    <row r="50" ht="16.5">
      <c r="B50" s="65"/>
    </row>
    <row r="51" spans="1:2" ht="16.5">
      <c r="A51" s="85" t="s">
        <v>47</v>
      </c>
      <c r="B51" s="59" t="s">
        <v>48</v>
      </c>
    </row>
    <row r="52" ht="16.5">
      <c r="B52" s="65" t="s">
        <v>212</v>
      </c>
    </row>
    <row r="53" ht="16.5">
      <c r="B53" s="65"/>
    </row>
    <row r="55" spans="1:2" ht="16.5">
      <c r="A55" s="85" t="s">
        <v>209</v>
      </c>
      <c r="B55" s="59" t="s">
        <v>49</v>
      </c>
    </row>
    <row r="56" ht="16.5">
      <c r="B56" s="56" t="s">
        <v>158</v>
      </c>
    </row>
    <row r="57" ht="16.5">
      <c r="B57" s="56" t="s">
        <v>159</v>
      </c>
    </row>
    <row r="58" ht="13.5" customHeight="1">
      <c r="A58" s="84"/>
    </row>
    <row r="59" ht="13.5" customHeight="1"/>
    <row r="60" spans="1:2" ht="18.75" customHeight="1">
      <c r="A60" s="85" t="s">
        <v>50</v>
      </c>
      <c r="B60" s="59" t="s">
        <v>52</v>
      </c>
    </row>
    <row r="61" spans="2:11" ht="18" customHeight="1">
      <c r="B61" s="56"/>
      <c r="C61" s="56"/>
      <c r="D61" s="56"/>
      <c r="E61" s="193" t="s">
        <v>195</v>
      </c>
      <c r="F61" s="193"/>
      <c r="G61" s="193" t="s">
        <v>196</v>
      </c>
      <c r="H61" s="193"/>
      <c r="I61" s="5"/>
      <c r="J61" s="5"/>
      <c r="K61" s="86"/>
    </row>
    <row r="62" spans="2:11" ht="13.5" customHeight="1">
      <c r="B62" s="56"/>
      <c r="C62" s="56"/>
      <c r="D62" s="56"/>
      <c r="E62" s="55" t="s">
        <v>193</v>
      </c>
      <c r="F62" s="55" t="s">
        <v>193</v>
      </c>
      <c r="G62" s="55" t="str">
        <f>E62</f>
        <v>Quarter</v>
      </c>
      <c r="H62" s="55" t="str">
        <f>G62</f>
        <v>Quarter</v>
      </c>
      <c r="I62" s="5"/>
      <c r="J62" s="5"/>
      <c r="K62" s="87"/>
    </row>
    <row r="63" spans="2:11" ht="13.5" customHeight="1">
      <c r="B63" s="56"/>
      <c r="C63" s="56"/>
      <c r="D63" s="56"/>
      <c r="E63" s="55" t="s">
        <v>194</v>
      </c>
      <c r="F63" s="55" t="s">
        <v>194</v>
      </c>
      <c r="G63" s="55" t="str">
        <f>F63</f>
        <v>Ended</v>
      </c>
      <c r="H63" s="55" t="str">
        <f>G63</f>
        <v>Ended</v>
      </c>
      <c r="I63" s="5"/>
      <c r="J63" s="5"/>
      <c r="K63" s="87"/>
    </row>
    <row r="64" spans="2:11" ht="16.5">
      <c r="B64" s="56"/>
      <c r="C64" s="56"/>
      <c r="D64" s="56"/>
      <c r="E64" s="55" t="s">
        <v>162</v>
      </c>
      <c r="F64" s="55" t="s">
        <v>163</v>
      </c>
      <c r="G64" s="55" t="str">
        <f>E64</f>
        <v>30.06.05</v>
      </c>
      <c r="H64" s="55" t="str">
        <f>F64</f>
        <v>30.06.04</v>
      </c>
      <c r="I64" s="5"/>
      <c r="J64" s="5"/>
      <c r="K64" s="90"/>
    </row>
    <row r="65" spans="2:11" ht="16.5">
      <c r="B65" s="60" t="s">
        <v>192</v>
      </c>
      <c r="C65" s="56"/>
      <c r="D65" s="56"/>
      <c r="E65" s="56"/>
      <c r="F65" s="56"/>
      <c r="G65" s="56"/>
      <c r="H65" s="56"/>
      <c r="I65" s="5"/>
      <c r="J65" s="5"/>
      <c r="K65" s="92"/>
    </row>
    <row r="66" spans="2:11" ht="16.5">
      <c r="B66" s="56"/>
      <c r="C66" s="56"/>
      <c r="D66" s="56"/>
      <c r="E66" s="56"/>
      <c r="F66" s="56"/>
      <c r="G66" s="56"/>
      <c r="H66" s="56"/>
      <c r="I66" s="5"/>
      <c r="J66" s="5"/>
      <c r="K66" s="90"/>
    </row>
    <row r="67" spans="2:11" ht="15" customHeight="1">
      <c r="B67" s="56" t="s">
        <v>160</v>
      </c>
      <c r="C67" s="56"/>
      <c r="D67" s="56"/>
      <c r="E67" s="63">
        <f>+'Income Statement'!C47</f>
        <v>628.2741299999998</v>
      </c>
      <c r="F67" s="63">
        <f>+'Income Statement'!D47</f>
        <v>188.838725</v>
      </c>
      <c r="G67" s="63">
        <f>+'Income Statement'!F47</f>
        <v>792.8671299999995</v>
      </c>
      <c r="H67" s="63">
        <f>+'Income Statement'!G47</f>
        <v>188.838725</v>
      </c>
      <c r="I67" s="5"/>
      <c r="J67" s="5"/>
      <c r="K67" s="93"/>
    </row>
    <row r="68" spans="2:11" ht="15" customHeight="1">
      <c r="B68" s="56" t="s">
        <v>210</v>
      </c>
      <c r="C68" s="56"/>
      <c r="D68" s="56"/>
      <c r="E68" s="63">
        <f>+'Income Statement'!C50</f>
        <v>92522</v>
      </c>
      <c r="F68" s="63">
        <f>+'Income Statement'!D50</f>
        <v>92522</v>
      </c>
      <c r="G68" s="63">
        <f>+'Income Statement'!F50</f>
        <v>92522</v>
      </c>
      <c r="H68" s="63">
        <f>+'Income Statement'!G50</f>
        <v>92522</v>
      </c>
      <c r="I68" s="5"/>
      <c r="J68" s="5"/>
      <c r="K68" s="94"/>
    </row>
    <row r="69" spans="2:11" ht="15" customHeight="1">
      <c r="B69" s="56" t="s">
        <v>161</v>
      </c>
      <c r="C69" s="56"/>
      <c r="D69" s="56"/>
      <c r="E69" s="95">
        <f>+E67/E68*100</f>
        <v>0.6790537709950063</v>
      </c>
      <c r="F69" s="95">
        <f>+F67/F68*100</f>
        <v>0.20410142993017877</v>
      </c>
      <c r="G69" s="95">
        <f>+G67/G68*100</f>
        <v>0.8569498389572204</v>
      </c>
      <c r="H69" s="95">
        <f>+H67/H68*100</f>
        <v>0.20410142993017877</v>
      </c>
      <c r="I69" s="5"/>
      <c r="J69" s="5"/>
      <c r="K69" s="94"/>
    </row>
    <row r="70" spans="2:11" ht="15" customHeight="1">
      <c r="B70" s="56" t="s">
        <v>174</v>
      </c>
      <c r="C70" s="56"/>
      <c r="D70" s="56"/>
      <c r="E70" s="96">
        <f>+E69</f>
        <v>0.6790537709950063</v>
      </c>
      <c r="F70" s="96">
        <f>+F69</f>
        <v>0.20410142993017877</v>
      </c>
      <c r="G70" s="96">
        <f>+G69</f>
        <v>0.8569498389572204</v>
      </c>
      <c r="H70" s="96">
        <f>+H69</f>
        <v>0.20410142993017877</v>
      </c>
      <c r="I70" s="5"/>
      <c r="J70" s="5"/>
      <c r="K70" s="97"/>
    </row>
    <row r="71" spans="2:11" ht="15" customHeight="1">
      <c r="B71" s="71" t="s">
        <v>243</v>
      </c>
      <c r="C71" s="121"/>
      <c r="E71" s="180">
        <v>0.68</v>
      </c>
      <c r="F71" s="180">
        <v>0.2</v>
      </c>
      <c r="G71" s="181">
        <v>0.86</v>
      </c>
      <c r="H71" s="181">
        <v>0.2</v>
      </c>
      <c r="I71" s="93"/>
      <c r="J71" s="88"/>
      <c r="K71" s="93"/>
    </row>
    <row r="73" spans="1:2" ht="16.5">
      <c r="A73" s="85" t="s">
        <v>51</v>
      </c>
      <c r="B73" s="59" t="s">
        <v>79</v>
      </c>
    </row>
    <row r="74" ht="16.5">
      <c r="B74" s="65" t="s">
        <v>197</v>
      </c>
    </row>
    <row r="75" spans="2:12" ht="16.5">
      <c r="B75" s="71"/>
      <c r="C75" s="98"/>
      <c r="D75" s="98"/>
      <c r="E75" s="98"/>
      <c r="F75" s="98"/>
      <c r="G75" s="98"/>
      <c r="H75" s="98"/>
      <c r="I75" s="98"/>
      <c r="J75" s="98"/>
      <c r="K75" s="98"/>
      <c r="L75" s="98"/>
    </row>
    <row r="76" spans="1:12" ht="15.75">
      <c r="A76" s="99"/>
      <c r="B76" s="100"/>
      <c r="C76" s="100"/>
      <c r="D76" s="100"/>
      <c r="E76" s="100"/>
      <c r="F76" s="100"/>
      <c r="G76" s="100"/>
      <c r="H76" s="100"/>
      <c r="I76" s="100"/>
      <c r="J76" s="100"/>
      <c r="K76" s="100"/>
      <c r="L76" s="100"/>
    </row>
    <row r="77" spans="1:12" ht="16.5">
      <c r="A77" s="85" t="s">
        <v>78</v>
      </c>
      <c r="B77" s="59" t="s">
        <v>84</v>
      </c>
      <c r="D77" s="100"/>
      <c r="E77" s="100"/>
      <c r="F77" s="100"/>
      <c r="G77" s="100"/>
      <c r="H77" s="100"/>
      <c r="I77" s="100"/>
      <c r="J77" s="100"/>
      <c r="K77" s="100"/>
      <c r="L77" s="100"/>
    </row>
    <row r="78" spans="1:17" s="39" customFormat="1" ht="16.5">
      <c r="A78" s="85"/>
      <c r="B78" s="101" t="s">
        <v>188</v>
      </c>
      <c r="C78" s="84"/>
      <c r="D78" s="100"/>
      <c r="E78" s="102"/>
      <c r="F78" s="102"/>
      <c r="G78" s="102"/>
      <c r="H78" s="100"/>
      <c r="I78" s="100"/>
      <c r="J78" s="100"/>
      <c r="K78" s="100"/>
      <c r="L78" s="100"/>
      <c r="M78" s="84"/>
      <c r="N78" s="84"/>
      <c r="O78" s="84"/>
      <c r="P78" s="84"/>
      <c r="Q78" s="84"/>
    </row>
    <row r="79" spans="1:17" s="39" customFormat="1" ht="16.5">
      <c r="A79" s="85"/>
      <c r="B79" s="59"/>
      <c r="C79" s="84"/>
      <c r="D79" s="100"/>
      <c r="E79" s="103" t="s">
        <v>186</v>
      </c>
      <c r="F79" s="103" t="s">
        <v>187</v>
      </c>
      <c r="G79" s="103" t="s">
        <v>18</v>
      </c>
      <c r="H79" s="100"/>
      <c r="I79" s="100"/>
      <c r="J79" s="100"/>
      <c r="K79" s="100"/>
      <c r="L79" s="100"/>
      <c r="M79" s="84"/>
      <c r="N79" s="84"/>
      <c r="O79" s="84"/>
      <c r="P79" s="84"/>
      <c r="Q79" s="84"/>
    </row>
    <row r="80" spans="1:17" s="39" customFormat="1" ht="16.5">
      <c r="A80" s="85"/>
      <c r="B80" s="59"/>
      <c r="C80" s="84" t="s">
        <v>185</v>
      </c>
      <c r="D80" s="100"/>
      <c r="E80" s="103" t="s">
        <v>1</v>
      </c>
      <c r="F80" s="103" t="s">
        <v>1</v>
      </c>
      <c r="G80" s="103" t="s">
        <v>1</v>
      </c>
      <c r="H80" s="100"/>
      <c r="I80" s="100"/>
      <c r="J80" s="100"/>
      <c r="K80" s="100"/>
      <c r="L80" s="100"/>
      <c r="M80" s="84"/>
      <c r="N80" s="84"/>
      <c r="O80" s="84"/>
      <c r="P80" s="84"/>
      <c r="Q80" s="84"/>
    </row>
    <row r="81" spans="1:17" s="39" customFormat="1" ht="16.5">
      <c r="A81" s="85"/>
      <c r="B81" s="59"/>
      <c r="C81" s="101" t="s">
        <v>166</v>
      </c>
      <c r="D81" s="100"/>
      <c r="E81" s="104">
        <v>175.272</v>
      </c>
      <c r="F81" s="104">
        <v>1302.7</v>
      </c>
      <c r="G81" s="104">
        <f>+E81+F81</f>
        <v>1477.972</v>
      </c>
      <c r="H81" s="100"/>
      <c r="I81" s="100"/>
      <c r="J81" s="100"/>
      <c r="K81" s="100"/>
      <c r="L81" s="100"/>
      <c r="M81" s="84"/>
      <c r="N81" s="84"/>
      <c r="O81" s="84"/>
      <c r="P81" s="84"/>
      <c r="Q81" s="84"/>
    </row>
    <row r="82" spans="1:17" s="39" customFormat="1" ht="16.5">
      <c r="A82" s="85"/>
      <c r="B82" s="59"/>
      <c r="C82" s="101" t="s">
        <v>165</v>
      </c>
      <c r="D82" s="100"/>
      <c r="E82" s="104">
        <v>93.46</v>
      </c>
      <c r="F82" s="104">
        <v>98.009</v>
      </c>
      <c r="G82" s="104">
        <f>+E82+F82</f>
        <v>191.469</v>
      </c>
      <c r="H82" s="100"/>
      <c r="I82" s="100"/>
      <c r="J82" s="100"/>
      <c r="K82" s="100"/>
      <c r="L82" s="100"/>
      <c r="M82" s="84"/>
      <c r="N82" s="84"/>
      <c r="O82" s="84"/>
      <c r="P82" s="84"/>
      <c r="Q82" s="84"/>
    </row>
    <row r="83" spans="1:17" s="39" customFormat="1" ht="16.5">
      <c r="A83" s="85"/>
      <c r="B83" s="59"/>
      <c r="C83" s="101" t="s">
        <v>167</v>
      </c>
      <c r="D83" s="100"/>
      <c r="E83" s="104">
        <v>100</v>
      </c>
      <c r="F83" s="104">
        <v>0</v>
      </c>
      <c r="G83" s="104">
        <f>+E83+F83</f>
        <v>100</v>
      </c>
      <c r="H83" s="100"/>
      <c r="I83" s="100"/>
      <c r="J83" s="100"/>
      <c r="K83" s="100"/>
      <c r="L83" s="100"/>
      <c r="M83" s="84"/>
      <c r="N83" s="84"/>
      <c r="O83" s="84"/>
      <c r="P83" s="84"/>
      <c r="Q83" s="84"/>
    </row>
    <row r="84" spans="1:17" s="39" customFormat="1" ht="16.5">
      <c r="A84" s="85"/>
      <c r="B84" s="59"/>
      <c r="C84" s="101" t="s">
        <v>168</v>
      </c>
      <c r="D84" s="100"/>
      <c r="E84" s="104">
        <v>260.698</v>
      </c>
      <c r="F84" s="104">
        <v>0</v>
      </c>
      <c r="G84" s="104">
        <f>+E84+F84</f>
        <v>260.698</v>
      </c>
      <c r="H84" s="100"/>
      <c r="I84" s="100"/>
      <c r="J84" s="100"/>
      <c r="K84" s="100"/>
      <c r="L84" s="100"/>
      <c r="M84" s="84"/>
      <c r="N84" s="84"/>
      <c r="O84" s="84"/>
      <c r="P84" s="84"/>
      <c r="Q84" s="84"/>
    </row>
    <row r="85" spans="1:17" s="39" customFormat="1" ht="16.5">
      <c r="A85" s="85"/>
      <c r="B85" s="59"/>
      <c r="C85" s="84"/>
      <c r="D85" s="100"/>
      <c r="E85" s="104"/>
      <c r="F85" s="104"/>
      <c r="G85" s="104"/>
      <c r="H85" s="100"/>
      <c r="I85" s="100"/>
      <c r="J85" s="100"/>
      <c r="K85" s="100"/>
      <c r="L85" s="100"/>
      <c r="M85" s="84"/>
      <c r="N85" s="84"/>
      <c r="O85" s="84"/>
      <c r="P85" s="84"/>
      <c r="Q85" s="84"/>
    </row>
    <row r="86" spans="1:17" s="39" customFormat="1" ht="17.25" thickBot="1">
      <c r="A86" s="85"/>
      <c r="B86" s="59"/>
      <c r="C86" s="84"/>
      <c r="D86" s="105" t="s">
        <v>190</v>
      </c>
      <c r="E86" s="106">
        <f>SUM(E81:E85)</f>
        <v>629.43</v>
      </c>
      <c r="F86" s="106">
        <f>SUM(F81:F85)</f>
        <v>1400.709</v>
      </c>
      <c r="G86" s="106">
        <f>SUM(G81:G85)</f>
        <v>2030.1390000000001</v>
      </c>
      <c r="H86" s="100"/>
      <c r="I86" s="100"/>
      <c r="J86" s="100"/>
      <c r="K86" s="100"/>
      <c r="L86" s="100"/>
      <c r="M86" s="84"/>
      <c r="N86" s="84"/>
      <c r="O86" s="84"/>
      <c r="P86" s="84"/>
      <c r="Q86" s="84"/>
    </row>
    <row r="87" spans="1:17" s="39" customFormat="1" ht="17.25" thickTop="1">
      <c r="A87" s="85"/>
      <c r="B87" s="107"/>
      <c r="C87" s="107"/>
      <c r="D87" s="107"/>
      <c r="E87" s="107"/>
      <c r="F87" s="107"/>
      <c r="G87" s="107"/>
      <c r="H87" s="107"/>
      <c r="I87" s="107"/>
      <c r="J87" s="107"/>
      <c r="K87" s="107"/>
      <c r="L87" s="107"/>
      <c r="M87" s="84"/>
      <c r="N87" s="84"/>
      <c r="O87" s="84"/>
      <c r="P87" s="84"/>
      <c r="Q87" s="84"/>
    </row>
    <row r="88" spans="1:12" ht="16.5">
      <c r="A88" s="108" t="s">
        <v>81</v>
      </c>
      <c r="B88" s="59" t="s">
        <v>89</v>
      </c>
      <c r="C88" s="65"/>
      <c r="D88" s="65"/>
      <c r="E88" s="65"/>
      <c r="F88" s="65"/>
      <c r="I88" s="65"/>
      <c r="J88" s="65"/>
      <c r="K88" s="65"/>
      <c r="L88" s="65" t="s">
        <v>83</v>
      </c>
    </row>
    <row r="89" spans="1:12" ht="16.5">
      <c r="A89" s="59"/>
      <c r="B89" s="109"/>
      <c r="C89" s="74"/>
      <c r="D89" s="74"/>
      <c r="E89" s="74"/>
      <c r="F89" s="74"/>
      <c r="G89" s="88"/>
      <c r="I89" s="65"/>
      <c r="J89" s="65"/>
      <c r="K89" s="65"/>
      <c r="L89" s="65"/>
    </row>
    <row r="90" spans="1:12" ht="16.5">
      <c r="A90" s="59"/>
      <c r="B90" s="56" t="s">
        <v>236</v>
      </c>
      <c r="C90" s="74"/>
      <c r="D90" s="74"/>
      <c r="E90" s="74"/>
      <c r="F90" s="74"/>
      <c r="G90" s="88"/>
      <c r="I90" s="65"/>
      <c r="J90" s="65"/>
      <c r="K90" s="65"/>
      <c r="L90" s="65"/>
    </row>
    <row r="91" spans="1:12" ht="16.5">
      <c r="A91" s="59"/>
      <c r="B91" s="56" t="s">
        <v>237</v>
      </c>
      <c r="C91" s="110"/>
      <c r="D91" s="110"/>
      <c r="E91" s="110"/>
      <c r="F91" s="74"/>
      <c r="G91" s="88"/>
      <c r="I91" s="65"/>
      <c r="J91" s="65"/>
      <c r="K91" s="65"/>
      <c r="L91" s="65"/>
    </row>
    <row r="92" spans="1:12" ht="16.5">
      <c r="A92" s="59"/>
      <c r="B92" s="74"/>
      <c r="C92" s="192"/>
      <c r="D92" s="111"/>
      <c r="E92" s="111"/>
      <c r="F92" s="111"/>
      <c r="G92" s="88"/>
      <c r="I92" s="65"/>
      <c r="J92" s="65"/>
      <c r="K92" s="65"/>
      <c r="L92" s="65"/>
    </row>
    <row r="93" spans="1:12" ht="16.5">
      <c r="A93" s="59"/>
      <c r="B93" s="74"/>
      <c r="C93" s="192"/>
      <c r="D93" s="111"/>
      <c r="E93" s="111"/>
      <c r="F93" s="111"/>
      <c r="G93" s="88"/>
      <c r="I93" s="65"/>
      <c r="J93" s="65"/>
      <c r="K93" s="65"/>
      <c r="L93" s="65"/>
    </row>
    <row r="94" spans="1:12" ht="16.5">
      <c r="A94" s="59"/>
      <c r="B94" s="74"/>
      <c r="C94" s="112"/>
      <c r="D94" s="113"/>
      <c r="E94" s="114"/>
      <c r="F94" s="113"/>
      <c r="G94" s="88"/>
      <c r="I94" s="65"/>
      <c r="J94" s="65"/>
      <c r="K94" s="65"/>
      <c r="L94" s="65"/>
    </row>
    <row r="95" spans="1:11" ht="16.5">
      <c r="A95" s="59"/>
      <c r="B95" s="74"/>
      <c r="C95" s="112"/>
      <c r="D95" s="113"/>
      <c r="E95" s="115"/>
      <c r="F95" s="113"/>
      <c r="G95" s="88"/>
      <c r="I95" s="65"/>
      <c r="J95" s="65"/>
      <c r="K95" s="65"/>
    </row>
    <row r="96" spans="1:7" ht="15.75">
      <c r="A96" s="101" t="s">
        <v>164</v>
      </c>
      <c r="B96" s="56"/>
      <c r="C96" s="112"/>
      <c r="D96" s="113"/>
      <c r="E96" s="113"/>
      <c r="F96" s="113"/>
      <c r="G96" s="88"/>
    </row>
    <row r="97" spans="1:7" ht="16.5">
      <c r="A97" s="116" t="s">
        <v>110</v>
      </c>
      <c r="B97" s="56"/>
      <c r="C97" s="112"/>
      <c r="D97" s="113"/>
      <c r="E97" s="113"/>
      <c r="F97" s="113"/>
      <c r="G97" s="88"/>
    </row>
    <row r="98" spans="1:7" ht="28.5" customHeight="1">
      <c r="A98" s="116"/>
      <c r="B98" s="56"/>
      <c r="C98" s="112"/>
      <c r="D98" s="113"/>
      <c r="E98" s="113"/>
      <c r="F98" s="113"/>
      <c r="G98" s="88"/>
    </row>
    <row r="99" spans="1:7" ht="16.5">
      <c r="A99" s="116"/>
      <c r="B99" s="56"/>
      <c r="C99" s="112"/>
      <c r="D99" s="113"/>
      <c r="E99" s="113"/>
      <c r="F99" s="113"/>
      <c r="G99" s="88"/>
    </row>
    <row r="100" spans="1:7" ht="15.75">
      <c r="A100" s="117"/>
      <c r="B100" s="101"/>
      <c r="C100" s="112"/>
      <c r="D100" s="113"/>
      <c r="E100" s="113"/>
      <c r="F100" s="114"/>
      <c r="G100" s="88"/>
    </row>
    <row r="101" spans="1:7" ht="16.5">
      <c r="A101" s="59"/>
      <c r="B101" s="74"/>
      <c r="C101" s="112"/>
      <c r="D101" s="113"/>
      <c r="E101" s="115"/>
      <c r="F101" s="113"/>
      <c r="G101" s="88"/>
    </row>
    <row r="102" spans="1:7" ht="16.5">
      <c r="A102" s="59"/>
      <c r="B102" s="74"/>
      <c r="C102" s="112"/>
      <c r="D102" s="113"/>
      <c r="E102" s="113"/>
      <c r="F102" s="113"/>
      <c r="G102" s="88"/>
    </row>
    <row r="103" spans="1:7" ht="16.5">
      <c r="A103" s="59"/>
      <c r="B103" s="74"/>
      <c r="C103" s="112"/>
      <c r="D103" s="113"/>
      <c r="E103" s="113"/>
      <c r="F103" s="115"/>
      <c r="G103" s="88"/>
    </row>
    <row r="104" spans="1:7" ht="16.5">
      <c r="A104" s="59"/>
      <c r="B104" s="74"/>
      <c r="C104" s="191"/>
      <c r="D104" s="113"/>
      <c r="E104" s="113"/>
      <c r="F104" s="113"/>
      <c r="G104" s="88"/>
    </row>
    <row r="105" spans="1:7" ht="16.5">
      <c r="A105" s="59"/>
      <c r="B105" s="74"/>
      <c r="C105" s="191"/>
      <c r="D105" s="113"/>
      <c r="E105" s="113"/>
      <c r="F105" s="113"/>
      <c r="G105" s="88"/>
    </row>
    <row r="106" spans="1:7" ht="16.5">
      <c r="A106" s="59"/>
      <c r="B106" s="74"/>
      <c r="C106" s="112"/>
      <c r="D106" s="113"/>
      <c r="E106" s="113"/>
      <c r="F106" s="113"/>
      <c r="G106" s="88"/>
    </row>
  </sheetData>
  <mergeCells count="6">
    <mergeCell ref="A1:G1"/>
    <mergeCell ref="A2:G2"/>
    <mergeCell ref="C104:C105"/>
    <mergeCell ref="C92:C93"/>
    <mergeCell ref="E61:F61"/>
    <mergeCell ref="G61:H61"/>
  </mergeCells>
  <printOptions/>
  <pageMargins left="0.56" right="0.1" top="0.67" bottom="0.76" header="0.56" footer="0.64"/>
  <pageSetup fitToHeight="3" horizontalDpi="600" verticalDpi="600" orientation="portrait" paperSize="9" scale="60" r:id="rId1"/>
  <rowBreaks count="1" manualBreakCount="1">
    <brk id="7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redtone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redtone</dc:creator>
  <cp:keywords/>
  <dc:description/>
  <cp:lastModifiedBy>Kim</cp:lastModifiedBy>
  <cp:lastPrinted>2005-07-27T08:12:07Z</cp:lastPrinted>
  <dcterms:created xsi:type="dcterms:W3CDTF">2004-02-24T15:57:42Z</dcterms:created>
  <dcterms:modified xsi:type="dcterms:W3CDTF">2005-07-27T09:27:10Z</dcterms:modified>
  <cp:category/>
  <cp:version/>
  <cp:contentType/>
  <cp:contentStatus/>
</cp:coreProperties>
</file>